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85" windowHeight="10245" activeTab="0"/>
  </bookViews>
  <sheets>
    <sheet name="VR3 MODUL ÁRAK" sheetId="1" r:id="rId1"/>
  </sheets>
  <definedNames/>
  <calcPr fullCalcOnLoad="1"/>
</workbook>
</file>

<file path=xl/sharedStrings.xml><?xml version="1.0" encoding="utf-8"?>
<sst xmlns="http://schemas.openxmlformats.org/spreadsheetml/2006/main" count="166" uniqueCount="82">
  <si>
    <t xml:space="preserve"> </t>
  </si>
  <si>
    <t>eladási ár</t>
  </si>
  <si>
    <t>havi bérlet</t>
  </si>
  <si>
    <t>%</t>
  </si>
  <si>
    <t>VÁLASSZON</t>
  </si>
  <si>
    <t>MODULT!</t>
  </si>
  <si>
    <t>TREND</t>
  </si>
  <si>
    <t>Minden modul</t>
  </si>
  <si>
    <t>jelölés = x</t>
  </si>
  <si>
    <t>Komplett rendszer választás esetén kedvezmény %-a:</t>
  </si>
  <si>
    <t>Választott modulok összesen</t>
  </si>
  <si>
    <t>Maximális felhasználók száma (fő)</t>
  </si>
  <si>
    <t>Modulcsoport</t>
  </si>
  <si>
    <t>Modul</t>
  </si>
  <si>
    <t>x</t>
  </si>
  <si>
    <t>FK3 rendszer főbb moduljai</t>
  </si>
  <si>
    <t>Főkönyvi könyvelési rendszer</t>
  </si>
  <si>
    <t>Átvezetés, időszaki átvezetés</t>
  </si>
  <si>
    <t>Kipontozás</t>
  </si>
  <si>
    <t>Utalások kezelése</t>
  </si>
  <si>
    <t>Bank terminál programok kezelése</t>
  </si>
  <si>
    <t>Évnyitás</t>
  </si>
  <si>
    <t>Karton kimutatások</t>
  </si>
  <si>
    <t>K.vis</t>
  </si>
  <si>
    <t>Pénztár</t>
  </si>
  <si>
    <t>Pénztár és valutapénztár jelentés, bizonylat</t>
  </si>
  <si>
    <t>Partner</t>
  </si>
  <si>
    <t>Partner analitika</t>
  </si>
  <si>
    <t>Áfa</t>
  </si>
  <si>
    <t>Áfa analitika</t>
  </si>
  <si>
    <t>Analízis</t>
  </si>
  <si>
    <t>Keresések</t>
  </si>
  <si>
    <t>Adatimportok</t>
  </si>
  <si>
    <t>Adatrögzítés</t>
  </si>
  <si>
    <t>Számlaosztályok közötti átvezetések</t>
  </si>
  <si>
    <t>Teljesített számlák jelölése</t>
  </si>
  <si>
    <t>Automatikus évnyitás</t>
  </si>
  <si>
    <t>Beszámoló</t>
  </si>
  <si>
    <t>Eredmény kimutatás</t>
  </si>
  <si>
    <t>Cash flow</t>
  </si>
  <si>
    <t>Saját kimutatás</t>
  </si>
  <si>
    <t>Beszámolók-Eredmény kimutatás</t>
  </si>
  <si>
    <t>FK3</t>
  </si>
  <si>
    <t>Költséghelyenkénti kimutatások</t>
  </si>
  <si>
    <t>Grafikonok</t>
  </si>
  <si>
    <t>kedvezmény</t>
  </si>
  <si>
    <t>szoftver példány</t>
  </si>
  <si>
    <t>A könyvelő irodáknak tett ajánlatban a példányszámra és a felhasználók számára vonatkozó kedvezmények vannak figyelembe véve.  Ez esetben a rendszer minden modult tartalmaz!</t>
  </si>
  <si>
    <t>1cég/1havi díj/1fő</t>
  </si>
  <si>
    <t>információ</t>
  </si>
  <si>
    <t>Könyvelő irodáknak ajánlat, kiegészítő modulok NÉLKÜL</t>
  </si>
  <si>
    <t>nyomonkövetés</t>
  </si>
  <si>
    <t>A szoftver díja NEM TARTALMAZZA a választott SQL adatbázis kezelő licensz díját!</t>
  </si>
  <si>
    <t>Dimenzió kezelés + 5</t>
  </si>
  <si>
    <t>Dimenziós kimutatások</t>
  </si>
  <si>
    <t>Karton felosztás</t>
  </si>
  <si>
    <t>Egyedi felosztás dimenziók között</t>
  </si>
  <si>
    <t>minden</t>
  </si>
  <si>
    <t>A főkönyvi rendszerbe integrált iktató rendszer</t>
  </si>
  <si>
    <t>A főkönyi rendszerbe integrált tárgyieszköz rendszer</t>
  </si>
  <si>
    <t>100 fő !!</t>
  </si>
  <si>
    <t>Integrált iktató rendszer, továbbküldési, naplózási és jóváhagyási modul</t>
  </si>
  <si>
    <t>1 fő</t>
  </si>
  <si>
    <t>10 fő</t>
  </si>
  <si>
    <t>5 fő</t>
  </si>
  <si>
    <t>3 fő</t>
  </si>
  <si>
    <t>2 fő</t>
  </si>
  <si>
    <t>Magyar Könyvvizsgálói Kamara audit adatexport XML készítés</t>
  </si>
  <si>
    <t xml:space="preserve">PDA-ra lekérdező rendszer </t>
  </si>
  <si>
    <t>ISO minősítést támogató modul (kérdőívek, elemzés, partner lista)</t>
  </si>
  <si>
    <t xml:space="preserve">Konszolidáció (több cég vagy több év összevonása) </t>
  </si>
  <si>
    <t>Kiegészítő modulok (Iktató, Tárgyi, ISO…)</t>
  </si>
  <si>
    <t>A modulok kiválasztásához a CITROMSÁRGA oszlopba írjon egy "x"-et ha választani szeretné. Ha nem, akkor "szóköz". Helyes karakter megadása után a cella színe zöld.</t>
  </si>
  <si>
    <t>GLS / POSTA modul</t>
  </si>
  <si>
    <t>FK3 alap rendszer</t>
  </si>
  <si>
    <t>Tárgyieszköz rendszerből</t>
  </si>
  <si>
    <t>Bérszámfejtési rendszerből</t>
  </si>
  <si>
    <t>VR3 termelési és kereskedelmi rendszerből</t>
  </si>
  <si>
    <t>alapdíj</t>
  </si>
  <si>
    <t>Az alábbi árkalkuláció iránymutatási célt szolgál. A díj megállapítása megegyezéssel történik.</t>
  </si>
  <si>
    <t>R-TREND Kft. H-9700 Szombathely, Vörösmarty u. 28. telefon : 0036(30)9473-311 e-mail: r-trend@r-tend.eu</t>
  </si>
  <si>
    <t>max. havi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</si>
</sst>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b/>
      <sz val="8"/>
      <color indexed="15"/>
      <name val="Arial"/>
      <family val="0"/>
    </font>
    <font>
      <b/>
      <sz val="8"/>
      <color indexed="40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12"/>
      <name val="Arial"/>
      <family val="0"/>
    </font>
    <font>
      <b/>
      <sz val="8"/>
      <color indexed="13"/>
      <name val="Arial"/>
      <family val="0"/>
    </font>
    <font>
      <sz val="8"/>
      <color indexed="48"/>
      <name val="Arial"/>
      <family val="0"/>
    </font>
    <font>
      <i/>
      <sz val="8"/>
      <name val="Arial"/>
      <family val="2"/>
    </font>
    <font>
      <b/>
      <sz val="8"/>
      <color indexed="43"/>
      <name val="Arial"/>
      <family val="2"/>
    </font>
    <font>
      <sz val="8"/>
      <color indexed="22"/>
      <name val="Arial"/>
      <family val="0"/>
    </font>
    <font>
      <b/>
      <sz val="8"/>
      <color indexed="22"/>
      <name val="Arial"/>
      <family val="0"/>
    </font>
    <font>
      <b/>
      <sz val="8"/>
      <color indexed="41"/>
      <name val="Arial"/>
      <family val="0"/>
    </font>
    <font>
      <sz val="8"/>
      <color indexed="41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 tint="-0.1499900072813034"/>
      <name val="Arial"/>
      <family val="2"/>
    </font>
    <font>
      <b/>
      <sz val="8"/>
      <color theme="0" tint="-0.1499900072813034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6" fillId="34" borderId="0" xfId="0" applyFont="1" applyFill="1" applyAlignment="1">
      <alignment/>
    </xf>
    <xf numFmtId="14" fontId="7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8" fillId="36" borderId="0" xfId="0" applyFont="1" applyFill="1" applyAlignment="1">
      <alignment/>
    </xf>
    <xf numFmtId="0" fontId="10" fillId="38" borderId="0" xfId="0" applyFont="1" applyFill="1" applyAlignment="1">
      <alignment horizontal="center"/>
    </xf>
    <xf numFmtId="0" fontId="4" fillId="39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5" borderId="0" xfId="0" applyFont="1" applyFill="1" applyAlignment="1">
      <alignment/>
    </xf>
    <xf numFmtId="0" fontId="8" fillId="40" borderId="0" xfId="0" applyFont="1" applyFill="1" applyAlignment="1">
      <alignment/>
    </xf>
    <xf numFmtId="0" fontId="1" fillId="40" borderId="0" xfId="0" applyFont="1" applyFill="1" applyAlignment="1">
      <alignment/>
    </xf>
    <xf numFmtId="0" fontId="1" fillId="41" borderId="0" xfId="0" applyFont="1" applyFill="1" applyAlignment="1">
      <alignment/>
    </xf>
    <xf numFmtId="0" fontId="8" fillId="41" borderId="0" xfId="0" applyFont="1" applyFill="1" applyAlignment="1">
      <alignment/>
    </xf>
    <xf numFmtId="0" fontId="11" fillId="36" borderId="0" xfId="0" applyFont="1" applyFill="1" applyAlignment="1">
      <alignment/>
    </xf>
    <xf numFmtId="1" fontId="1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13" fillId="33" borderId="0" xfId="0" applyFont="1" applyFill="1" applyAlignment="1">
      <alignment/>
    </xf>
    <xf numFmtId="0" fontId="1" fillId="37" borderId="0" xfId="0" applyFont="1" applyFill="1" applyAlignment="1">
      <alignment/>
    </xf>
    <xf numFmtId="0" fontId="13" fillId="0" borderId="0" xfId="0" applyFont="1" applyAlignment="1">
      <alignment/>
    </xf>
    <xf numFmtId="0" fontId="4" fillId="42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40" borderId="0" xfId="0" applyFont="1" applyFill="1" applyAlignment="1">
      <alignment horizontal="left"/>
    </xf>
    <xf numFmtId="0" fontId="14" fillId="40" borderId="0" xfId="0" applyFont="1" applyFill="1" applyAlignment="1">
      <alignment horizontal="right"/>
    </xf>
    <xf numFmtId="0" fontId="4" fillId="37" borderId="0" xfId="0" applyFont="1" applyFill="1" applyAlignment="1">
      <alignment/>
    </xf>
    <xf numFmtId="1" fontId="1" fillId="41" borderId="0" xfId="0" applyNumberFormat="1" applyFont="1" applyFill="1" applyAlignment="1">
      <alignment/>
    </xf>
    <xf numFmtId="1" fontId="1" fillId="37" borderId="0" xfId="0" applyNumberFormat="1" applyFont="1" applyFill="1" applyAlignment="1">
      <alignment/>
    </xf>
    <xf numFmtId="0" fontId="5" fillId="37" borderId="0" xfId="0" applyFont="1" applyFill="1" applyAlignment="1">
      <alignment/>
    </xf>
    <xf numFmtId="0" fontId="15" fillId="39" borderId="0" xfId="0" applyFont="1" applyFill="1" applyAlignment="1">
      <alignment/>
    </xf>
    <xf numFmtId="0" fontId="1" fillId="39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8" fillId="40" borderId="0" xfId="0" applyFont="1" applyFill="1" applyAlignment="1">
      <alignment/>
    </xf>
    <xf numFmtId="9" fontId="12" fillId="35" borderId="0" xfId="0" applyNumberFormat="1" applyFont="1" applyFill="1" applyAlignment="1">
      <alignment/>
    </xf>
    <xf numFmtId="9" fontId="12" fillId="37" borderId="0" xfId="0" applyNumberFormat="1" applyFont="1" applyFill="1" applyAlignment="1">
      <alignment/>
    </xf>
    <xf numFmtId="0" fontId="16" fillId="35" borderId="0" xfId="0" applyFont="1" applyFill="1" applyAlignment="1">
      <alignment horizontal="right"/>
    </xf>
    <xf numFmtId="0" fontId="17" fillId="35" borderId="0" xfId="0" applyFont="1" applyFill="1" applyAlignment="1">
      <alignment/>
    </xf>
    <xf numFmtId="0" fontId="19" fillId="43" borderId="0" xfId="0" applyFont="1" applyFill="1" applyAlignment="1">
      <alignment/>
    </xf>
    <xf numFmtId="0" fontId="19" fillId="40" borderId="0" xfId="0" applyFont="1" applyFill="1" applyAlignment="1">
      <alignment/>
    </xf>
    <xf numFmtId="0" fontId="18" fillId="40" borderId="0" xfId="0" applyFont="1" applyFill="1" applyAlignment="1">
      <alignment/>
    </xf>
    <xf numFmtId="1" fontId="19" fillId="40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" fillId="43" borderId="0" xfId="0" applyFont="1" applyFill="1" applyAlignment="1">
      <alignment/>
    </xf>
    <xf numFmtId="1" fontId="1" fillId="43" borderId="0" xfId="0" applyNumberFormat="1" applyFont="1" applyFill="1" applyAlignment="1">
      <alignment/>
    </xf>
    <xf numFmtId="0" fontId="8" fillId="43" borderId="0" xfId="0" applyFont="1" applyFill="1" applyAlignment="1">
      <alignment horizontal="center"/>
    </xf>
    <xf numFmtId="0" fontId="10" fillId="43" borderId="0" xfId="0" applyFont="1" applyFill="1" applyAlignment="1">
      <alignment horizontal="center"/>
    </xf>
    <xf numFmtId="0" fontId="10" fillId="43" borderId="0" xfId="0" applyFont="1" applyFill="1" applyAlignment="1">
      <alignment horizontal="right"/>
    </xf>
    <xf numFmtId="0" fontId="10" fillId="43" borderId="0" xfId="0" applyFont="1" applyFill="1" applyAlignment="1">
      <alignment/>
    </xf>
    <xf numFmtId="0" fontId="8" fillId="44" borderId="0" xfId="0" applyFont="1" applyFill="1" applyAlignment="1">
      <alignment horizontal="right"/>
    </xf>
    <xf numFmtId="0" fontId="1" fillId="44" borderId="0" xfId="0" applyFont="1" applyFill="1" applyAlignment="1">
      <alignment/>
    </xf>
    <xf numFmtId="0" fontId="8" fillId="44" borderId="0" xfId="0" applyFont="1" applyFill="1" applyAlignment="1">
      <alignment/>
    </xf>
    <xf numFmtId="0" fontId="56" fillId="33" borderId="0" xfId="0" applyFont="1" applyFill="1" applyAlignment="1">
      <alignment/>
    </xf>
    <xf numFmtId="0" fontId="57" fillId="42" borderId="0" xfId="0" applyFont="1" applyFill="1" applyAlignment="1">
      <alignment/>
    </xf>
    <xf numFmtId="0" fontId="56" fillId="40" borderId="0" xfId="0" applyFont="1" applyFill="1" applyAlignment="1">
      <alignment/>
    </xf>
    <xf numFmtId="0" fontId="57" fillId="37" borderId="0" xfId="0" applyFont="1" applyFill="1" applyAlignment="1">
      <alignment/>
    </xf>
    <xf numFmtId="0" fontId="57" fillId="39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37" borderId="0" xfId="0" applyFont="1" applyFill="1" applyAlignment="1">
      <alignment/>
    </xf>
    <xf numFmtId="0" fontId="56" fillId="44" borderId="0" xfId="0" applyFont="1" applyFill="1" applyAlignment="1">
      <alignment/>
    </xf>
    <xf numFmtId="1" fontId="56" fillId="43" borderId="0" xfId="0" applyNumberFormat="1" applyFont="1" applyFill="1" applyAlignment="1">
      <alignment/>
    </xf>
    <xf numFmtId="0" fontId="56" fillId="43" borderId="0" xfId="0" applyFont="1" applyFill="1" applyAlignment="1">
      <alignment/>
    </xf>
    <xf numFmtId="0" fontId="57" fillId="45" borderId="0" xfId="0" applyFont="1" applyFill="1" applyAlignment="1">
      <alignment/>
    </xf>
    <xf numFmtId="0" fontId="56" fillId="45" borderId="0" xfId="0" applyFont="1" applyFill="1" applyAlignment="1">
      <alignment/>
    </xf>
    <xf numFmtId="0" fontId="58" fillId="45" borderId="0" xfId="0" applyFont="1" applyFill="1" applyAlignment="1">
      <alignment horizontal="right"/>
    </xf>
    <xf numFmtId="0" fontId="59" fillId="45" borderId="0" xfId="0" applyFont="1" applyFill="1" applyAlignment="1">
      <alignment/>
    </xf>
    <xf numFmtId="0" fontId="58" fillId="45" borderId="0" xfId="0" applyFont="1" applyFill="1" applyAlignment="1">
      <alignment/>
    </xf>
    <xf numFmtId="14" fontId="57" fillId="17" borderId="0" xfId="0" applyNumberFormat="1" applyFont="1" applyFill="1" applyAlignment="1">
      <alignment/>
    </xf>
    <xf numFmtId="0" fontId="1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1" fontId="11" fillId="36" borderId="0" xfId="0" applyNumberFormat="1" applyFont="1" applyFill="1" applyAlignment="1">
      <alignment/>
    </xf>
    <xf numFmtId="1" fontId="13" fillId="35" borderId="0" xfId="0" applyNumberFormat="1" applyFont="1" applyFill="1" applyAlignment="1">
      <alignment/>
    </xf>
    <xf numFmtId="0" fontId="59" fillId="45" borderId="0" xfId="0" applyFont="1" applyFill="1" applyAlignment="1">
      <alignment horizontal="right"/>
    </xf>
    <xf numFmtId="1" fontId="57" fillId="45" borderId="0" xfId="0" applyNumberFormat="1" applyFont="1" applyFill="1" applyAlignment="1">
      <alignment/>
    </xf>
    <xf numFmtId="0" fontId="57" fillId="46" borderId="0" xfId="0" applyFont="1" applyFill="1" applyAlignment="1">
      <alignment horizontal="right"/>
    </xf>
    <xf numFmtId="0" fontId="4" fillId="39" borderId="0" xfId="0" applyFont="1" applyFill="1" applyAlignment="1">
      <alignment/>
    </xf>
    <xf numFmtId="0" fontId="58" fillId="4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1" fillId="45" borderId="0" xfId="0" applyFont="1" applyFill="1" applyAlignment="1">
      <alignment/>
    </xf>
    <xf numFmtId="0" fontId="38" fillId="47" borderId="0" xfId="0" applyFont="1" applyFill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font>
        <color indexed="13"/>
      </font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3</xdr:row>
      <xdr:rowOff>152400</xdr:rowOff>
    </xdr:from>
    <xdr:to>
      <xdr:col>7</xdr:col>
      <xdr:colOff>666750</xdr:colOff>
      <xdr:row>5</xdr:row>
      <xdr:rowOff>0</xdr:rowOff>
    </xdr:to>
    <xdr:sp>
      <xdr:nvSpPr>
        <xdr:cNvPr id="1" name="Alakzat 1"/>
        <xdr:cNvSpPr>
          <a:spLocks/>
        </xdr:cNvSpPr>
      </xdr:nvSpPr>
      <xdr:spPr>
        <a:xfrm>
          <a:off x="5838825" y="581025"/>
          <a:ext cx="504825" cy="1905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40</xdr:row>
      <xdr:rowOff>0</xdr:rowOff>
    </xdr:from>
    <xdr:to>
      <xdr:col>7</xdr:col>
      <xdr:colOff>600075</xdr:colOff>
      <xdr:row>40</xdr:row>
      <xdr:rowOff>9525</xdr:rowOff>
    </xdr:to>
    <xdr:sp>
      <xdr:nvSpPr>
        <xdr:cNvPr id="2" name="Alakzat 2"/>
        <xdr:cNvSpPr>
          <a:spLocks/>
        </xdr:cNvSpPr>
      </xdr:nvSpPr>
      <xdr:spPr>
        <a:xfrm>
          <a:off x="5791200" y="5772150"/>
          <a:ext cx="485775" cy="9525"/>
        </a:xfrm>
        <a:prstGeom prst="up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28</xdr:row>
      <xdr:rowOff>38100</xdr:rowOff>
    </xdr:from>
    <xdr:to>
      <xdr:col>7</xdr:col>
      <xdr:colOff>638175</xdr:colOff>
      <xdr:row>30</xdr:row>
      <xdr:rowOff>133350</xdr:rowOff>
    </xdr:to>
    <xdr:sp>
      <xdr:nvSpPr>
        <xdr:cNvPr id="3" name="Alakzat 31"/>
        <xdr:cNvSpPr>
          <a:spLocks/>
        </xdr:cNvSpPr>
      </xdr:nvSpPr>
      <xdr:spPr>
        <a:xfrm>
          <a:off x="5829300" y="4095750"/>
          <a:ext cx="485775" cy="381000"/>
        </a:xfrm>
        <a:prstGeom prst="up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.140625" style="5" customWidth="1"/>
    <col min="2" max="2" width="29.8515625" style="5" customWidth="1"/>
    <col min="3" max="3" width="30.8515625" style="5" customWidth="1"/>
    <col min="4" max="4" width="13.28125" style="5" customWidth="1"/>
    <col min="5" max="5" width="0.71875" style="72" customWidth="1"/>
    <col min="6" max="6" width="0.85546875" style="66" customWidth="1"/>
    <col min="7" max="7" width="7.421875" style="66" customWidth="1"/>
    <col min="8" max="8" width="10.7109375" style="5" customWidth="1"/>
    <col min="9" max="9" width="1.1484375" style="66" customWidth="1"/>
    <col min="10" max="10" width="7.57421875" style="5" customWidth="1"/>
    <col min="11" max="11" width="1.421875" style="5" customWidth="1"/>
    <col min="12" max="12" width="7.8515625" style="5" customWidth="1"/>
    <col min="13" max="13" width="1.28515625" style="5" customWidth="1"/>
    <col min="14" max="14" width="7.7109375" style="5" customWidth="1"/>
    <col min="15" max="15" width="1.57421875" style="5" customWidth="1"/>
    <col min="16" max="16" width="8.140625" style="5" customWidth="1"/>
    <col min="17" max="17" width="0.9921875" style="5" customWidth="1"/>
    <col min="18" max="18" width="7.7109375" style="5" customWidth="1"/>
    <col min="19" max="19" width="1.28515625" style="5" customWidth="1"/>
    <col min="20" max="20" width="7.57421875" style="5" customWidth="1"/>
    <col min="21" max="21" width="2.140625" style="5" customWidth="1"/>
    <col min="22" max="22" width="13.8515625" style="5" customWidth="1"/>
    <col min="23" max="23" width="2.140625" style="5" customWidth="1"/>
    <col min="24" max="24" width="14.00390625" style="5" customWidth="1"/>
    <col min="25" max="25" width="2.57421875" style="5" customWidth="1"/>
    <col min="26" max="16384" width="9.140625" style="5" customWidth="1"/>
  </cols>
  <sheetData>
    <row r="1" spans="1:25" ht="11.25">
      <c r="A1" s="1"/>
      <c r="B1" s="80" t="s">
        <v>80</v>
      </c>
      <c r="C1" s="3"/>
      <c r="D1" s="3"/>
      <c r="E1" s="60"/>
      <c r="F1" s="60"/>
      <c r="G1" s="60"/>
      <c r="H1" s="3"/>
      <c r="I1" s="60"/>
      <c r="J1" s="3"/>
      <c r="K1" s="3"/>
      <c r="L1" s="3"/>
      <c r="M1" s="3"/>
      <c r="N1" s="4"/>
      <c r="O1" s="3"/>
      <c r="P1" s="3"/>
      <c r="Q1" s="2" t="s">
        <v>0</v>
      </c>
      <c r="R1" s="2" t="s">
        <v>6</v>
      </c>
      <c r="S1" s="2"/>
      <c r="T1" s="2" t="s">
        <v>42</v>
      </c>
      <c r="U1" s="1"/>
      <c r="V1" s="1"/>
      <c r="W1" s="1"/>
      <c r="X1" s="1"/>
      <c r="Y1" s="1"/>
    </row>
    <row r="2" spans="1:25" ht="11.25">
      <c r="A2" s="1"/>
      <c r="B2" s="6" t="s">
        <v>15</v>
      </c>
      <c r="C2" s="7" t="s">
        <v>16</v>
      </c>
      <c r="D2" s="8"/>
      <c r="E2" s="75"/>
      <c r="F2" s="87" t="s">
        <v>7</v>
      </c>
      <c r="G2" s="87"/>
      <c r="H2" s="53" t="s">
        <v>4</v>
      </c>
      <c r="I2" s="89"/>
      <c r="J2" s="89"/>
      <c r="K2" s="88" t="s">
        <v>11</v>
      </c>
      <c r="L2" s="88"/>
      <c r="M2" s="88"/>
      <c r="N2" s="88"/>
      <c r="O2" s="88"/>
      <c r="P2" s="88"/>
      <c r="Q2" s="88"/>
      <c r="R2" s="88"/>
      <c r="S2" s="9"/>
      <c r="T2" s="9"/>
      <c r="U2" s="1"/>
      <c r="V2" s="24"/>
      <c r="W2" s="1"/>
      <c r="X2" s="24"/>
      <c r="Y2" s="1"/>
    </row>
    <row r="3" spans="1:25" ht="11.25">
      <c r="A3" s="1"/>
      <c r="B3" s="76" t="s">
        <v>79</v>
      </c>
      <c r="C3" s="77"/>
      <c r="D3" s="78"/>
      <c r="E3" s="75"/>
      <c r="F3" s="83"/>
      <c r="G3" s="85" t="s">
        <v>81</v>
      </c>
      <c r="H3" s="53" t="s">
        <v>5</v>
      </c>
      <c r="I3" s="73" t="s">
        <v>1</v>
      </c>
      <c r="J3" s="11" t="s">
        <v>2</v>
      </c>
      <c r="K3" s="42" t="s">
        <v>1</v>
      </c>
      <c r="L3" s="12" t="s">
        <v>2</v>
      </c>
      <c r="M3" s="42" t="s">
        <v>1</v>
      </c>
      <c r="N3" s="11" t="s">
        <v>2</v>
      </c>
      <c r="O3" s="42" t="s">
        <v>1</v>
      </c>
      <c r="P3" s="12" t="s">
        <v>2</v>
      </c>
      <c r="Q3" s="42" t="s">
        <v>1</v>
      </c>
      <c r="R3" s="11" t="s">
        <v>2</v>
      </c>
      <c r="S3" s="42" t="s">
        <v>1</v>
      </c>
      <c r="T3" s="12" t="s">
        <v>2</v>
      </c>
      <c r="U3" s="1"/>
      <c r="V3" s="24"/>
      <c r="W3" s="1"/>
      <c r="X3" s="24"/>
      <c r="Y3" s="1"/>
    </row>
    <row r="4" spans="1:25" ht="15.75">
      <c r="A4" s="1"/>
      <c r="B4" s="90">
        <v>2023</v>
      </c>
      <c r="C4" s="10"/>
      <c r="D4" s="10"/>
      <c r="E4" s="75"/>
      <c r="F4" s="73" t="s">
        <v>3</v>
      </c>
      <c r="G4" s="83" t="s">
        <v>3</v>
      </c>
      <c r="H4" s="54" t="s">
        <v>8</v>
      </c>
      <c r="I4" s="74">
        <v>100</v>
      </c>
      <c r="J4" s="41">
        <v>0.1</v>
      </c>
      <c r="K4" s="43">
        <v>88</v>
      </c>
      <c r="L4" s="40">
        <v>0.88</v>
      </c>
      <c r="M4" s="43">
        <v>50</v>
      </c>
      <c r="N4" s="41">
        <v>0.5</v>
      </c>
      <c r="O4" s="43">
        <v>30</v>
      </c>
      <c r="P4" s="40">
        <v>0.3</v>
      </c>
      <c r="Q4" s="43">
        <v>15</v>
      </c>
      <c r="R4" s="41">
        <v>0.15</v>
      </c>
      <c r="S4" s="43">
        <v>12</v>
      </c>
      <c r="T4" s="40">
        <v>0.12</v>
      </c>
      <c r="U4" s="1"/>
      <c r="V4" s="24"/>
      <c r="W4" s="1"/>
      <c r="X4" s="24"/>
      <c r="Y4" s="1"/>
    </row>
    <row r="5" spans="1:25" ht="11.25">
      <c r="A5" s="1"/>
      <c r="B5" s="13" t="s">
        <v>12</v>
      </c>
      <c r="C5" s="13" t="s">
        <v>13</v>
      </c>
      <c r="D5" s="10"/>
      <c r="E5" s="75" t="s">
        <v>78</v>
      </c>
      <c r="F5" s="74">
        <v>20</v>
      </c>
      <c r="G5" s="74">
        <v>6</v>
      </c>
      <c r="H5" s="55" t="s">
        <v>0</v>
      </c>
      <c r="I5" s="74" t="s">
        <v>57</v>
      </c>
      <c r="J5" s="56" t="s">
        <v>60</v>
      </c>
      <c r="K5" s="43" t="s">
        <v>0</v>
      </c>
      <c r="L5" s="17" t="s">
        <v>63</v>
      </c>
      <c r="M5" s="43" t="s">
        <v>0</v>
      </c>
      <c r="N5" s="16" t="s">
        <v>64</v>
      </c>
      <c r="O5" s="43" t="s">
        <v>0</v>
      </c>
      <c r="P5" s="17" t="s">
        <v>65</v>
      </c>
      <c r="Q5" s="43" t="s">
        <v>0</v>
      </c>
      <c r="R5" s="16" t="s">
        <v>66</v>
      </c>
      <c r="S5" s="43" t="s">
        <v>0</v>
      </c>
      <c r="T5" s="17" t="s">
        <v>62</v>
      </c>
      <c r="U5" s="1"/>
      <c r="V5" s="24"/>
      <c r="W5" s="1"/>
      <c r="X5" s="24"/>
      <c r="Y5" s="1"/>
    </row>
    <row r="6" spans="1:25" ht="11.25">
      <c r="A6" s="1"/>
      <c r="B6" s="18" t="s">
        <v>74</v>
      </c>
      <c r="C6" s="19" t="s">
        <v>33</v>
      </c>
      <c r="D6" s="19"/>
      <c r="E6" s="75">
        <v>600000</v>
      </c>
      <c r="F6" s="75">
        <f>E6*(100+($F$5))/100</f>
        <v>720000</v>
      </c>
      <c r="G6" s="72">
        <f>F6*$G$5/100</f>
        <v>43200</v>
      </c>
      <c r="H6" s="14" t="s">
        <v>14</v>
      </c>
      <c r="I6" s="74">
        <f aca="true" t="shared" si="0" ref="I6:I28">IF(H6="x",F6,0)</f>
        <v>720000</v>
      </c>
      <c r="J6" s="21">
        <f>IF(H6="x",G6,0)</f>
        <v>43200</v>
      </c>
      <c r="K6" s="45">
        <f>I6*$K$4/100</f>
        <v>633600</v>
      </c>
      <c r="L6" s="20">
        <f>J6*$K$4/100</f>
        <v>38016</v>
      </c>
      <c r="M6" s="44">
        <f>I6*$M$4/100</f>
        <v>360000</v>
      </c>
      <c r="N6" s="20">
        <f>J6*$M$4/100</f>
        <v>21600</v>
      </c>
      <c r="O6" s="45">
        <f>I6*$O$4/100</f>
        <v>216000</v>
      </c>
      <c r="P6" s="20">
        <f>J6*$O$4/100</f>
        <v>12960</v>
      </c>
      <c r="Q6" s="45">
        <f>I6*$Q$4/100</f>
        <v>108000</v>
      </c>
      <c r="R6" s="20">
        <f>J6*$Q$4/100</f>
        <v>6480</v>
      </c>
      <c r="S6" s="45">
        <f>I6*$S$4/100</f>
        <v>86400</v>
      </c>
      <c r="T6" s="33">
        <f>J6*$S$4/100</f>
        <v>5184</v>
      </c>
      <c r="U6" s="1"/>
      <c r="V6" s="24"/>
      <c r="W6" s="1"/>
      <c r="X6" s="24"/>
      <c r="Y6" s="1"/>
    </row>
    <row r="7" spans="1:25" ht="11.25">
      <c r="A7" s="1"/>
      <c r="B7" s="18" t="s">
        <v>17</v>
      </c>
      <c r="C7" s="19" t="s">
        <v>34</v>
      </c>
      <c r="D7" s="19"/>
      <c r="E7" s="75">
        <v>60000</v>
      </c>
      <c r="F7" s="75">
        <f aca="true" t="shared" si="1" ref="F7:F39">E7*(100+($F$5))/100</f>
        <v>72000</v>
      </c>
      <c r="G7" s="72">
        <f>F7*$G$5/100</f>
        <v>4320</v>
      </c>
      <c r="H7" s="14" t="s">
        <v>14</v>
      </c>
      <c r="I7" s="74">
        <f t="shared" si="0"/>
        <v>72000</v>
      </c>
      <c r="J7" s="21">
        <f>IF(H7="x",G7,0)</f>
        <v>4320</v>
      </c>
      <c r="K7" s="45">
        <f>I7*$K$4/100</f>
        <v>63360</v>
      </c>
      <c r="L7" s="20">
        <f>J7*$K$4/100</f>
        <v>3801.6</v>
      </c>
      <c r="M7" s="44">
        <f>I7*$M$4/100</f>
        <v>36000</v>
      </c>
      <c r="N7" s="20">
        <f>J7*$M$4/100</f>
        <v>2160</v>
      </c>
      <c r="O7" s="45">
        <f>I7*$O$4/100</f>
        <v>21600</v>
      </c>
      <c r="P7" s="20">
        <f aca="true" t="shared" si="2" ref="P7:P28">J7*$O$4/100</f>
        <v>1296</v>
      </c>
      <c r="Q7" s="45">
        <f>I7*$Q$4/100</f>
        <v>10800</v>
      </c>
      <c r="R7" s="20">
        <f aca="true" t="shared" si="3" ref="R7:R28">J7*$Q$4/100</f>
        <v>648</v>
      </c>
      <c r="S7" s="45">
        <f aca="true" t="shared" si="4" ref="S7:S28">I7*$S$4/100</f>
        <v>8640</v>
      </c>
      <c r="T7" s="33">
        <f aca="true" t="shared" si="5" ref="T7:T28">J7*$S$4/100</f>
        <v>518.4</v>
      </c>
      <c r="U7" s="1"/>
      <c r="V7" s="24"/>
      <c r="W7" s="1"/>
      <c r="X7" s="24"/>
      <c r="Y7" s="1"/>
    </row>
    <row r="8" spans="1:25" ht="11.25">
      <c r="A8" s="1"/>
      <c r="B8" s="18" t="s">
        <v>18</v>
      </c>
      <c r="C8" s="19" t="s">
        <v>35</v>
      </c>
      <c r="D8" s="19"/>
      <c r="E8" s="75">
        <v>100000</v>
      </c>
      <c r="F8" s="75">
        <f t="shared" si="1"/>
        <v>120000</v>
      </c>
      <c r="G8" s="72">
        <f>F8*$G$5/100</f>
        <v>7200</v>
      </c>
      <c r="H8" s="14" t="s">
        <v>14</v>
      </c>
      <c r="I8" s="74">
        <f t="shared" si="0"/>
        <v>120000</v>
      </c>
      <c r="J8" s="21">
        <f>IF(H8="x",G8,0)</f>
        <v>7200</v>
      </c>
      <c r="K8" s="45">
        <f aca="true" t="shared" si="6" ref="K8:K28">I8*$K$4/100</f>
        <v>105600</v>
      </c>
      <c r="L8" s="20">
        <f aca="true" t="shared" si="7" ref="L8:L28">J8*$K$4/100</f>
        <v>6336</v>
      </c>
      <c r="M8" s="44">
        <f aca="true" t="shared" si="8" ref="M8:M28">I8*$M$4/100</f>
        <v>60000</v>
      </c>
      <c r="N8" s="20">
        <f aca="true" t="shared" si="9" ref="N8:N28">J8*$M$4/100</f>
        <v>3600</v>
      </c>
      <c r="O8" s="45">
        <f aca="true" t="shared" si="10" ref="O8:O28">I8*$O$4/100</f>
        <v>36000</v>
      </c>
      <c r="P8" s="20">
        <f t="shared" si="2"/>
        <v>2160</v>
      </c>
      <c r="Q8" s="45">
        <f>I8*$Q$4/100</f>
        <v>18000</v>
      </c>
      <c r="R8" s="20">
        <f t="shared" si="3"/>
        <v>1080</v>
      </c>
      <c r="S8" s="45">
        <f t="shared" si="4"/>
        <v>14400</v>
      </c>
      <c r="T8" s="33">
        <f t="shared" si="5"/>
        <v>864</v>
      </c>
      <c r="U8" s="1"/>
      <c r="V8" s="24"/>
      <c r="W8" s="1"/>
      <c r="X8" s="24"/>
      <c r="Y8" s="1"/>
    </row>
    <row r="9" spans="1:25" ht="11.25">
      <c r="A9" s="1"/>
      <c r="B9" s="18" t="s">
        <v>19</v>
      </c>
      <c r="C9" s="19" t="s">
        <v>20</v>
      </c>
      <c r="D9" s="19"/>
      <c r="E9" s="75">
        <v>50000</v>
      </c>
      <c r="F9" s="75">
        <f t="shared" si="1"/>
        <v>60000</v>
      </c>
      <c r="G9" s="72">
        <f aca="true" t="shared" si="11" ref="G9:G28">F9*$G$5/100</f>
        <v>3600</v>
      </c>
      <c r="H9" s="14" t="s">
        <v>0</v>
      </c>
      <c r="I9" s="74">
        <f t="shared" si="0"/>
        <v>0</v>
      </c>
      <c r="J9" s="21">
        <f aca="true" t="shared" si="12" ref="J9:J28">IF(H9="x",G9,0)</f>
        <v>0</v>
      </c>
      <c r="K9" s="45">
        <f t="shared" si="6"/>
        <v>0</v>
      </c>
      <c r="L9" s="20">
        <f t="shared" si="7"/>
        <v>0</v>
      </c>
      <c r="M9" s="44">
        <f t="shared" si="8"/>
        <v>0</v>
      </c>
      <c r="N9" s="20">
        <f t="shared" si="9"/>
        <v>0</v>
      </c>
      <c r="O9" s="45">
        <f t="shared" si="10"/>
        <v>0</v>
      </c>
      <c r="P9" s="20">
        <f t="shared" si="2"/>
        <v>0</v>
      </c>
      <c r="Q9" s="45">
        <f aca="true" t="shared" si="13" ref="Q9:Q28">I9*$Q$4/100</f>
        <v>0</v>
      </c>
      <c r="R9" s="20">
        <f t="shared" si="3"/>
        <v>0</v>
      </c>
      <c r="S9" s="45">
        <f>I9*$S$4/100</f>
        <v>0</v>
      </c>
      <c r="T9" s="33">
        <f t="shared" si="5"/>
        <v>0</v>
      </c>
      <c r="U9" s="1"/>
      <c r="V9" s="24"/>
      <c r="W9" s="1"/>
      <c r="X9" s="24"/>
      <c r="Y9" s="1"/>
    </row>
    <row r="10" spans="1:25" ht="11.25">
      <c r="A10" s="1"/>
      <c r="B10" s="18" t="s">
        <v>21</v>
      </c>
      <c r="C10" s="19" t="s">
        <v>36</v>
      </c>
      <c r="D10" s="19"/>
      <c r="E10" s="75">
        <v>60000</v>
      </c>
      <c r="F10" s="75">
        <f t="shared" si="1"/>
        <v>72000</v>
      </c>
      <c r="G10" s="72">
        <f t="shared" si="11"/>
        <v>4320</v>
      </c>
      <c r="H10" s="14" t="s">
        <v>14</v>
      </c>
      <c r="I10" s="74">
        <f t="shared" si="0"/>
        <v>72000</v>
      </c>
      <c r="J10" s="21">
        <f t="shared" si="12"/>
        <v>4320</v>
      </c>
      <c r="K10" s="45">
        <f t="shared" si="6"/>
        <v>63360</v>
      </c>
      <c r="L10" s="20">
        <f t="shared" si="7"/>
        <v>3801.6</v>
      </c>
      <c r="M10" s="44">
        <f t="shared" si="8"/>
        <v>36000</v>
      </c>
      <c r="N10" s="20">
        <f t="shared" si="9"/>
        <v>2160</v>
      </c>
      <c r="O10" s="45">
        <f t="shared" si="10"/>
        <v>21600</v>
      </c>
      <c r="P10" s="20">
        <f t="shared" si="2"/>
        <v>1296</v>
      </c>
      <c r="Q10" s="45">
        <f t="shared" si="13"/>
        <v>10800</v>
      </c>
      <c r="R10" s="20">
        <f t="shared" si="3"/>
        <v>648</v>
      </c>
      <c r="S10" s="45">
        <f t="shared" si="4"/>
        <v>8640</v>
      </c>
      <c r="T10" s="33">
        <f t="shared" si="5"/>
        <v>518.4</v>
      </c>
      <c r="U10" s="1"/>
      <c r="V10" s="24"/>
      <c r="W10" s="1"/>
      <c r="X10" s="24"/>
      <c r="Y10" s="1"/>
    </row>
    <row r="11" spans="1:25" ht="11.25">
      <c r="A11" s="1"/>
      <c r="B11" s="18" t="s">
        <v>22</v>
      </c>
      <c r="C11" s="19" t="s">
        <v>0</v>
      </c>
      <c r="D11" s="19"/>
      <c r="E11" s="75">
        <v>200000</v>
      </c>
      <c r="F11" s="75">
        <f t="shared" si="1"/>
        <v>240000</v>
      </c>
      <c r="G11" s="72">
        <f t="shared" si="11"/>
        <v>14400</v>
      </c>
      <c r="H11" s="14" t="s">
        <v>14</v>
      </c>
      <c r="I11" s="74">
        <f t="shared" si="0"/>
        <v>240000</v>
      </c>
      <c r="J11" s="21">
        <f t="shared" si="12"/>
        <v>14400</v>
      </c>
      <c r="K11" s="45">
        <f t="shared" si="6"/>
        <v>211200</v>
      </c>
      <c r="L11" s="20">
        <f t="shared" si="7"/>
        <v>12672</v>
      </c>
      <c r="M11" s="44">
        <f t="shared" si="8"/>
        <v>120000</v>
      </c>
      <c r="N11" s="20">
        <f t="shared" si="9"/>
        <v>7200</v>
      </c>
      <c r="O11" s="45">
        <f t="shared" si="10"/>
        <v>72000</v>
      </c>
      <c r="P11" s="20">
        <f t="shared" si="2"/>
        <v>4320</v>
      </c>
      <c r="Q11" s="45">
        <f t="shared" si="13"/>
        <v>36000</v>
      </c>
      <c r="R11" s="20">
        <f t="shared" si="3"/>
        <v>2160</v>
      </c>
      <c r="S11" s="45">
        <f t="shared" si="4"/>
        <v>28800</v>
      </c>
      <c r="T11" s="33">
        <f t="shared" si="5"/>
        <v>1728</v>
      </c>
      <c r="U11" s="1"/>
      <c r="V11" s="24"/>
      <c r="W11" s="1"/>
      <c r="X11" s="24"/>
      <c r="Y11" s="1"/>
    </row>
    <row r="12" spans="1:25" ht="11.25">
      <c r="A12" s="1"/>
      <c r="B12" s="18" t="s">
        <v>41</v>
      </c>
      <c r="C12" s="19"/>
      <c r="D12" s="19"/>
      <c r="E12" s="75">
        <v>140000</v>
      </c>
      <c r="F12" s="75">
        <f t="shared" si="1"/>
        <v>168000</v>
      </c>
      <c r="G12" s="72">
        <f t="shared" si="11"/>
        <v>10080</v>
      </c>
      <c r="H12" s="14" t="s">
        <v>14</v>
      </c>
      <c r="I12" s="74">
        <f t="shared" si="0"/>
        <v>168000</v>
      </c>
      <c r="J12" s="21">
        <f t="shared" si="12"/>
        <v>10080</v>
      </c>
      <c r="K12" s="45">
        <f t="shared" si="6"/>
        <v>147840</v>
      </c>
      <c r="L12" s="20">
        <f t="shared" si="7"/>
        <v>8870.4</v>
      </c>
      <c r="M12" s="44">
        <f t="shared" si="8"/>
        <v>84000</v>
      </c>
      <c r="N12" s="20">
        <f t="shared" si="9"/>
        <v>5040</v>
      </c>
      <c r="O12" s="45">
        <f t="shared" si="10"/>
        <v>50400</v>
      </c>
      <c r="P12" s="20">
        <f t="shared" si="2"/>
        <v>3024</v>
      </c>
      <c r="Q12" s="45">
        <f t="shared" si="13"/>
        <v>25200</v>
      </c>
      <c r="R12" s="20">
        <f t="shared" si="3"/>
        <v>1512</v>
      </c>
      <c r="S12" s="45">
        <f t="shared" si="4"/>
        <v>20160</v>
      </c>
      <c r="T12" s="33">
        <f t="shared" si="5"/>
        <v>1209.6</v>
      </c>
      <c r="U12" s="1"/>
      <c r="V12" s="24"/>
      <c r="W12" s="1"/>
      <c r="X12" s="24"/>
      <c r="Y12" s="1"/>
    </row>
    <row r="13" spans="1:25" ht="11.25">
      <c r="A13" s="1"/>
      <c r="B13" s="31" t="s">
        <v>37</v>
      </c>
      <c r="C13" s="19"/>
      <c r="D13" s="19"/>
      <c r="E13" s="75">
        <v>0</v>
      </c>
      <c r="F13" s="75">
        <f t="shared" si="1"/>
        <v>0</v>
      </c>
      <c r="G13" s="72">
        <f t="shared" si="11"/>
        <v>0</v>
      </c>
      <c r="H13" s="14" t="s">
        <v>0</v>
      </c>
      <c r="I13" s="74">
        <f t="shared" si="0"/>
        <v>0</v>
      </c>
      <c r="J13" s="21">
        <f t="shared" si="12"/>
        <v>0</v>
      </c>
      <c r="K13" s="45">
        <f t="shared" si="6"/>
        <v>0</v>
      </c>
      <c r="L13" s="20">
        <f t="shared" si="7"/>
        <v>0</v>
      </c>
      <c r="M13" s="44">
        <f t="shared" si="8"/>
        <v>0</v>
      </c>
      <c r="N13" s="20">
        <f t="shared" si="9"/>
        <v>0</v>
      </c>
      <c r="O13" s="45">
        <f t="shared" si="10"/>
        <v>0</v>
      </c>
      <c r="P13" s="20">
        <f t="shared" si="2"/>
        <v>0</v>
      </c>
      <c r="Q13" s="45">
        <f t="shared" si="13"/>
        <v>0</v>
      </c>
      <c r="R13" s="20">
        <f t="shared" si="3"/>
        <v>0</v>
      </c>
      <c r="S13" s="45">
        <f t="shared" si="4"/>
        <v>0</v>
      </c>
      <c r="T13" s="33">
        <f t="shared" si="5"/>
        <v>0</v>
      </c>
      <c r="U13" s="1"/>
      <c r="V13" s="24"/>
      <c r="W13" s="1"/>
      <c r="X13" s="24"/>
      <c r="Y13" s="1"/>
    </row>
    <row r="14" spans="1:25" ht="11.25">
      <c r="A14" s="1"/>
      <c r="B14" s="31" t="s">
        <v>38</v>
      </c>
      <c r="C14" s="19"/>
      <c r="D14" s="19"/>
      <c r="E14" s="75">
        <v>0</v>
      </c>
      <c r="F14" s="75">
        <f t="shared" si="1"/>
        <v>0</v>
      </c>
      <c r="G14" s="72">
        <f t="shared" si="11"/>
        <v>0</v>
      </c>
      <c r="H14" s="14" t="s">
        <v>0</v>
      </c>
      <c r="I14" s="74">
        <f t="shared" si="0"/>
        <v>0</v>
      </c>
      <c r="J14" s="21">
        <f t="shared" si="12"/>
        <v>0</v>
      </c>
      <c r="K14" s="45">
        <f t="shared" si="6"/>
        <v>0</v>
      </c>
      <c r="L14" s="20">
        <f t="shared" si="7"/>
        <v>0</v>
      </c>
      <c r="M14" s="44">
        <f t="shared" si="8"/>
        <v>0</v>
      </c>
      <c r="N14" s="20">
        <f t="shared" si="9"/>
        <v>0</v>
      </c>
      <c r="O14" s="45">
        <f t="shared" si="10"/>
        <v>0</v>
      </c>
      <c r="P14" s="20">
        <f t="shared" si="2"/>
        <v>0</v>
      </c>
      <c r="Q14" s="45">
        <f t="shared" si="13"/>
        <v>0</v>
      </c>
      <c r="R14" s="20">
        <f t="shared" si="3"/>
        <v>0</v>
      </c>
      <c r="S14" s="45">
        <f t="shared" si="4"/>
        <v>0</v>
      </c>
      <c r="T14" s="33">
        <f t="shared" si="5"/>
        <v>0</v>
      </c>
      <c r="U14" s="1"/>
      <c r="V14" s="24"/>
      <c r="W14" s="1"/>
      <c r="X14" s="24"/>
      <c r="Y14" s="1"/>
    </row>
    <row r="15" spans="1:25" ht="11.25">
      <c r="A15" s="1"/>
      <c r="B15" s="31" t="s">
        <v>39</v>
      </c>
      <c r="C15" s="19"/>
      <c r="D15" s="19"/>
      <c r="E15" s="75">
        <v>0</v>
      </c>
      <c r="F15" s="75">
        <f t="shared" si="1"/>
        <v>0</v>
      </c>
      <c r="G15" s="72">
        <f t="shared" si="11"/>
        <v>0</v>
      </c>
      <c r="H15" s="14" t="s">
        <v>0</v>
      </c>
      <c r="I15" s="74">
        <f t="shared" si="0"/>
        <v>0</v>
      </c>
      <c r="J15" s="21">
        <f t="shared" si="12"/>
        <v>0</v>
      </c>
      <c r="K15" s="45">
        <f t="shared" si="6"/>
        <v>0</v>
      </c>
      <c r="L15" s="20">
        <f t="shared" si="7"/>
        <v>0</v>
      </c>
      <c r="M15" s="44">
        <f t="shared" si="8"/>
        <v>0</v>
      </c>
      <c r="N15" s="20">
        <f t="shared" si="9"/>
        <v>0</v>
      </c>
      <c r="O15" s="45">
        <f t="shared" si="10"/>
        <v>0</v>
      </c>
      <c r="P15" s="20">
        <f t="shared" si="2"/>
        <v>0</v>
      </c>
      <c r="Q15" s="45">
        <f t="shared" si="13"/>
        <v>0</v>
      </c>
      <c r="R15" s="20">
        <f t="shared" si="3"/>
        <v>0</v>
      </c>
      <c r="S15" s="45">
        <f t="shared" si="4"/>
        <v>0</v>
      </c>
      <c r="T15" s="33">
        <f t="shared" si="5"/>
        <v>0</v>
      </c>
      <c r="U15" s="1"/>
      <c r="V15" s="24"/>
      <c r="W15" s="1"/>
      <c r="X15" s="24"/>
      <c r="Y15" s="1"/>
    </row>
    <row r="16" spans="1:25" ht="11.25">
      <c r="A16" s="1"/>
      <c r="B16" s="31" t="s">
        <v>40</v>
      </c>
      <c r="C16" s="19"/>
      <c r="D16" s="19"/>
      <c r="E16" s="75">
        <v>0</v>
      </c>
      <c r="F16" s="75">
        <f t="shared" si="1"/>
        <v>0</v>
      </c>
      <c r="G16" s="72">
        <f t="shared" si="11"/>
        <v>0</v>
      </c>
      <c r="H16" s="14" t="s">
        <v>0</v>
      </c>
      <c r="I16" s="74">
        <f t="shared" si="0"/>
        <v>0</v>
      </c>
      <c r="J16" s="21">
        <f t="shared" si="12"/>
        <v>0</v>
      </c>
      <c r="K16" s="45">
        <f t="shared" si="6"/>
        <v>0</v>
      </c>
      <c r="L16" s="20">
        <f t="shared" si="7"/>
        <v>0</v>
      </c>
      <c r="M16" s="44">
        <f t="shared" si="8"/>
        <v>0</v>
      </c>
      <c r="N16" s="20">
        <f t="shared" si="9"/>
        <v>0</v>
      </c>
      <c r="O16" s="45">
        <f t="shared" si="10"/>
        <v>0</v>
      </c>
      <c r="P16" s="20">
        <f t="shared" si="2"/>
        <v>0</v>
      </c>
      <c r="Q16" s="45">
        <f t="shared" si="13"/>
        <v>0</v>
      </c>
      <c r="R16" s="20">
        <f t="shared" si="3"/>
        <v>0</v>
      </c>
      <c r="S16" s="45">
        <f t="shared" si="4"/>
        <v>0</v>
      </c>
      <c r="T16" s="33">
        <f t="shared" si="5"/>
        <v>0</v>
      </c>
      <c r="U16" s="1"/>
      <c r="V16" s="24"/>
      <c r="W16" s="1"/>
      <c r="X16" s="24"/>
      <c r="Y16" s="1"/>
    </row>
    <row r="17" spans="1:25" ht="11.25">
      <c r="A17" s="1"/>
      <c r="B17" s="31" t="s">
        <v>0</v>
      </c>
      <c r="C17" s="19"/>
      <c r="D17" s="19"/>
      <c r="E17" s="75">
        <v>0</v>
      </c>
      <c r="F17" s="75">
        <f t="shared" si="1"/>
        <v>0</v>
      </c>
      <c r="G17" s="72">
        <f t="shared" si="11"/>
        <v>0</v>
      </c>
      <c r="H17" s="14" t="s">
        <v>0</v>
      </c>
      <c r="I17" s="74">
        <f t="shared" si="0"/>
        <v>0</v>
      </c>
      <c r="J17" s="21">
        <f t="shared" si="12"/>
        <v>0</v>
      </c>
      <c r="K17" s="45">
        <f t="shared" si="6"/>
        <v>0</v>
      </c>
      <c r="L17" s="20">
        <f t="shared" si="7"/>
        <v>0</v>
      </c>
      <c r="M17" s="44">
        <f t="shared" si="8"/>
        <v>0</v>
      </c>
      <c r="N17" s="20">
        <f t="shared" si="9"/>
        <v>0</v>
      </c>
      <c r="O17" s="45">
        <f t="shared" si="10"/>
        <v>0</v>
      </c>
      <c r="P17" s="20">
        <f t="shared" si="2"/>
        <v>0</v>
      </c>
      <c r="Q17" s="45">
        <f t="shared" si="13"/>
        <v>0</v>
      </c>
      <c r="R17" s="20">
        <f t="shared" si="3"/>
        <v>0</v>
      </c>
      <c r="S17" s="45">
        <f t="shared" si="4"/>
        <v>0</v>
      </c>
      <c r="T17" s="33">
        <f t="shared" si="5"/>
        <v>0</v>
      </c>
      <c r="U17" s="1"/>
      <c r="V17" s="24"/>
      <c r="W17" s="1"/>
      <c r="X17" s="24"/>
      <c r="Y17" s="1"/>
    </row>
    <row r="18" spans="1:25" ht="11.25">
      <c r="A18" s="1"/>
      <c r="B18" s="30" t="s">
        <v>23</v>
      </c>
      <c r="C18" s="19" t="s">
        <v>43</v>
      </c>
      <c r="D18" s="19"/>
      <c r="E18" s="75">
        <v>40000</v>
      </c>
      <c r="F18" s="75">
        <f t="shared" si="1"/>
        <v>48000</v>
      </c>
      <c r="G18" s="72">
        <f t="shared" si="11"/>
        <v>2880</v>
      </c>
      <c r="H18" s="14" t="s">
        <v>0</v>
      </c>
      <c r="I18" s="74">
        <f t="shared" si="0"/>
        <v>0</v>
      </c>
      <c r="J18" s="21">
        <f t="shared" si="12"/>
        <v>0</v>
      </c>
      <c r="K18" s="45">
        <f t="shared" si="6"/>
        <v>0</v>
      </c>
      <c r="L18" s="20">
        <f t="shared" si="7"/>
        <v>0</v>
      </c>
      <c r="M18" s="44">
        <f t="shared" si="8"/>
        <v>0</v>
      </c>
      <c r="N18" s="20">
        <f t="shared" si="9"/>
        <v>0</v>
      </c>
      <c r="O18" s="45">
        <f t="shared" si="10"/>
        <v>0</v>
      </c>
      <c r="P18" s="20">
        <f t="shared" si="2"/>
        <v>0</v>
      </c>
      <c r="Q18" s="45">
        <f t="shared" si="13"/>
        <v>0</v>
      </c>
      <c r="R18" s="20">
        <f t="shared" si="3"/>
        <v>0</v>
      </c>
      <c r="S18" s="45">
        <f t="shared" si="4"/>
        <v>0</v>
      </c>
      <c r="T18" s="33">
        <f t="shared" si="5"/>
        <v>0</v>
      </c>
      <c r="U18" s="1"/>
      <c r="V18" s="24"/>
      <c r="W18" s="1"/>
      <c r="X18" s="24"/>
      <c r="Y18" s="1"/>
    </row>
    <row r="19" spans="1:25" ht="11.25">
      <c r="A19" s="1"/>
      <c r="B19" s="30" t="s">
        <v>24</v>
      </c>
      <c r="C19" s="19" t="s">
        <v>25</v>
      </c>
      <c r="D19" s="19"/>
      <c r="E19" s="75">
        <v>40000</v>
      </c>
      <c r="F19" s="75">
        <f t="shared" si="1"/>
        <v>48000</v>
      </c>
      <c r="G19" s="72">
        <f t="shared" si="11"/>
        <v>2880</v>
      </c>
      <c r="H19" s="14" t="s">
        <v>14</v>
      </c>
      <c r="I19" s="74">
        <f t="shared" si="0"/>
        <v>48000</v>
      </c>
      <c r="J19" s="21">
        <f t="shared" si="12"/>
        <v>2880</v>
      </c>
      <c r="K19" s="45">
        <f t="shared" si="6"/>
        <v>42240</v>
      </c>
      <c r="L19" s="20">
        <f t="shared" si="7"/>
        <v>2534.4</v>
      </c>
      <c r="M19" s="44">
        <f t="shared" si="8"/>
        <v>24000</v>
      </c>
      <c r="N19" s="20">
        <f t="shared" si="9"/>
        <v>1440</v>
      </c>
      <c r="O19" s="45">
        <f t="shared" si="10"/>
        <v>14400</v>
      </c>
      <c r="P19" s="20">
        <f t="shared" si="2"/>
        <v>864</v>
      </c>
      <c r="Q19" s="45">
        <f t="shared" si="13"/>
        <v>7200</v>
      </c>
      <c r="R19" s="20">
        <f t="shared" si="3"/>
        <v>432</v>
      </c>
      <c r="S19" s="45">
        <f t="shared" si="4"/>
        <v>5760</v>
      </c>
      <c r="T19" s="33">
        <f t="shared" si="5"/>
        <v>345.6</v>
      </c>
      <c r="U19" s="1"/>
      <c r="V19" s="24"/>
      <c r="W19" s="1"/>
      <c r="X19" s="24"/>
      <c r="Y19" s="1"/>
    </row>
    <row r="20" spans="1:25" ht="11.25">
      <c r="A20" s="1"/>
      <c r="B20" s="30" t="s">
        <v>26</v>
      </c>
      <c r="C20" s="19" t="s">
        <v>27</v>
      </c>
      <c r="D20" s="19"/>
      <c r="E20" s="75">
        <v>40000</v>
      </c>
      <c r="F20" s="75">
        <f t="shared" si="1"/>
        <v>48000</v>
      </c>
      <c r="G20" s="72">
        <f t="shared" si="11"/>
        <v>2880</v>
      </c>
      <c r="H20" s="14" t="s">
        <v>14</v>
      </c>
      <c r="I20" s="74">
        <f t="shared" si="0"/>
        <v>48000</v>
      </c>
      <c r="J20" s="21">
        <f t="shared" si="12"/>
        <v>2880</v>
      </c>
      <c r="K20" s="45">
        <f t="shared" si="6"/>
        <v>42240</v>
      </c>
      <c r="L20" s="20">
        <f t="shared" si="7"/>
        <v>2534.4</v>
      </c>
      <c r="M20" s="44">
        <f t="shared" si="8"/>
        <v>24000</v>
      </c>
      <c r="N20" s="20">
        <f t="shared" si="9"/>
        <v>1440</v>
      </c>
      <c r="O20" s="45">
        <f t="shared" si="10"/>
        <v>14400</v>
      </c>
      <c r="P20" s="20">
        <f t="shared" si="2"/>
        <v>864</v>
      </c>
      <c r="Q20" s="45">
        <f t="shared" si="13"/>
        <v>7200</v>
      </c>
      <c r="R20" s="20">
        <f t="shared" si="3"/>
        <v>432</v>
      </c>
      <c r="S20" s="45">
        <f t="shared" si="4"/>
        <v>5760</v>
      </c>
      <c r="T20" s="33">
        <f t="shared" si="5"/>
        <v>345.6</v>
      </c>
      <c r="U20" s="1"/>
      <c r="V20" s="24"/>
      <c r="W20" s="1"/>
      <c r="X20" s="24"/>
      <c r="Y20" s="1"/>
    </row>
    <row r="21" spans="1:25" ht="11.25">
      <c r="A21" s="1"/>
      <c r="B21" s="30" t="s">
        <v>28</v>
      </c>
      <c r="C21" s="19" t="s">
        <v>29</v>
      </c>
      <c r="D21" s="19"/>
      <c r="E21" s="75">
        <v>400000</v>
      </c>
      <c r="F21" s="75">
        <f t="shared" si="1"/>
        <v>480000</v>
      </c>
      <c r="G21" s="72">
        <f t="shared" si="11"/>
        <v>28800</v>
      </c>
      <c r="H21" s="14" t="s">
        <v>14</v>
      </c>
      <c r="I21" s="74">
        <f t="shared" si="0"/>
        <v>480000</v>
      </c>
      <c r="J21" s="21">
        <f t="shared" si="12"/>
        <v>28800</v>
      </c>
      <c r="K21" s="45">
        <f t="shared" si="6"/>
        <v>422400</v>
      </c>
      <c r="L21" s="20">
        <f t="shared" si="7"/>
        <v>25344</v>
      </c>
      <c r="M21" s="44">
        <f t="shared" si="8"/>
        <v>240000</v>
      </c>
      <c r="N21" s="20">
        <f t="shared" si="9"/>
        <v>14400</v>
      </c>
      <c r="O21" s="45">
        <f t="shared" si="10"/>
        <v>144000</v>
      </c>
      <c r="P21" s="20">
        <f t="shared" si="2"/>
        <v>8640</v>
      </c>
      <c r="Q21" s="45">
        <f t="shared" si="13"/>
        <v>72000</v>
      </c>
      <c r="R21" s="20">
        <f t="shared" si="3"/>
        <v>4320</v>
      </c>
      <c r="S21" s="45">
        <f t="shared" si="4"/>
        <v>57600</v>
      </c>
      <c r="T21" s="33">
        <f t="shared" si="5"/>
        <v>3456</v>
      </c>
      <c r="U21" s="1"/>
      <c r="V21" s="24"/>
      <c r="W21" s="1"/>
      <c r="X21" s="24"/>
      <c r="Y21" s="1"/>
    </row>
    <row r="22" spans="1:25" ht="11.25">
      <c r="A22" s="1"/>
      <c r="B22" s="30" t="s">
        <v>30</v>
      </c>
      <c r="C22" s="19" t="s">
        <v>44</v>
      </c>
      <c r="D22" s="19"/>
      <c r="E22" s="75">
        <v>60000</v>
      </c>
      <c r="F22" s="75">
        <f t="shared" si="1"/>
        <v>72000</v>
      </c>
      <c r="G22" s="72">
        <f t="shared" si="11"/>
        <v>4320</v>
      </c>
      <c r="H22" s="14" t="s">
        <v>0</v>
      </c>
      <c r="I22" s="74">
        <f t="shared" si="0"/>
        <v>0</v>
      </c>
      <c r="J22" s="21">
        <f t="shared" si="12"/>
        <v>0</v>
      </c>
      <c r="K22" s="45">
        <f t="shared" si="6"/>
        <v>0</v>
      </c>
      <c r="L22" s="20">
        <f t="shared" si="7"/>
        <v>0</v>
      </c>
      <c r="M22" s="44">
        <f t="shared" si="8"/>
        <v>0</v>
      </c>
      <c r="N22" s="20">
        <f t="shared" si="9"/>
        <v>0</v>
      </c>
      <c r="O22" s="45">
        <f t="shared" si="10"/>
        <v>0</v>
      </c>
      <c r="P22" s="20">
        <f t="shared" si="2"/>
        <v>0</v>
      </c>
      <c r="Q22" s="45">
        <f t="shared" si="13"/>
        <v>0</v>
      </c>
      <c r="R22" s="20">
        <f t="shared" si="3"/>
        <v>0</v>
      </c>
      <c r="S22" s="45">
        <f t="shared" si="4"/>
        <v>0</v>
      </c>
      <c r="T22" s="33">
        <f t="shared" si="5"/>
        <v>0</v>
      </c>
      <c r="U22" s="1"/>
      <c r="V22" s="24"/>
      <c r="W22" s="1"/>
      <c r="X22" s="24"/>
      <c r="Y22" s="1"/>
    </row>
    <row r="23" spans="1:25" ht="11.25">
      <c r="A23" s="1"/>
      <c r="B23" s="30" t="s">
        <v>31</v>
      </c>
      <c r="C23" s="19"/>
      <c r="D23" s="19"/>
      <c r="E23" s="75">
        <v>15000</v>
      </c>
      <c r="F23" s="75">
        <f t="shared" si="1"/>
        <v>18000</v>
      </c>
      <c r="G23" s="72">
        <f t="shared" si="11"/>
        <v>1080</v>
      </c>
      <c r="H23" s="14" t="s">
        <v>0</v>
      </c>
      <c r="I23" s="74">
        <f t="shared" si="0"/>
        <v>0</v>
      </c>
      <c r="J23" s="21">
        <f t="shared" si="12"/>
        <v>0</v>
      </c>
      <c r="K23" s="45">
        <f t="shared" si="6"/>
        <v>0</v>
      </c>
      <c r="L23" s="20">
        <f t="shared" si="7"/>
        <v>0</v>
      </c>
      <c r="M23" s="44">
        <f t="shared" si="8"/>
        <v>0</v>
      </c>
      <c r="N23" s="20">
        <f t="shared" si="9"/>
        <v>0</v>
      </c>
      <c r="O23" s="45">
        <f t="shared" si="10"/>
        <v>0</v>
      </c>
      <c r="P23" s="20">
        <f t="shared" si="2"/>
        <v>0</v>
      </c>
      <c r="Q23" s="45">
        <f t="shared" si="13"/>
        <v>0</v>
      </c>
      <c r="R23" s="20">
        <f t="shared" si="3"/>
        <v>0</v>
      </c>
      <c r="S23" s="45">
        <f t="shared" si="4"/>
        <v>0</v>
      </c>
      <c r="T23" s="33">
        <f t="shared" si="5"/>
        <v>0</v>
      </c>
      <c r="U23" s="1"/>
      <c r="V23" s="24"/>
      <c r="W23" s="1"/>
      <c r="X23" s="24"/>
      <c r="Y23" s="1"/>
    </row>
    <row r="24" spans="1:25" ht="11.25">
      <c r="A24" s="1"/>
      <c r="B24" s="30" t="s">
        <v>32</v>
      </c>
      <c r="C24" s="19" t="s">
        <v>77</v>
      </c>
      <c r="D24" s="19"/>
      <c r="E24" s="75">
        <v>100000</v>
      </c>
      <c r="F24" s="75">
        <f t="shared" si="1"/>
        <v>120000</v>
      </c>
      <c r="G24" s="72">
        <f t="shared" si="11"/>
        <v>7200</v>
      </c>
      <c r="H24" s="14" t="s">
        <v>0</v>
      </c>
      <c r="I24" s="74">
        <f t="shared" si="0"/>
        <v>0</v>
      </c>
      <c r="J24" s="21">
        <f t="shared" si="12"/>
        <v>0</v>
      </c>
      <c r="K24" s="45">
        <f t="shared" si="6"/>
        <v>0</v>
      </c>
      <c r="L24" s="20">
        <f t="shared" si="7"/>
        <v>0</v>
      </c>
      <c r="M24" s="44">
        <f t="shared" si="8"/>
        <v>0</v>
      </c>
      <c r="N24" s="20">
        <f t="shared" si="9"/>
        <v>0</v>
      </c>
      <c r="O24" s="45">
        <f t="shared" si="10"/>
        <v>0</v>
      </c>
      <c r="P24" s="20">
        <f t="shared" si="2"/>
        <v>0</v>
      </c>
      <c r="Q24" s="45">
        <f t="shared" si="13"/>
        <v>0</v>
      </c>
      <c r="R24" s="20">
        <f t="shared" si="3"/>
        <v>0</v>
      </c>
      <c r="S24" s="45">
        <f t="shared" si="4"/>
        <v>0</v>
      </c>
      <c r="T24" s="33">
        <f t="shared" si="5"/>
        <v>0</v>
      </c>
      <c r="U24" s="1"/>
      <c r="V24" s="24"/>
      <c r="W24" s="1"/>
      <c r="X24" s="24"/>
      <c r="Y24" s="1"/>
    </row>
    <row r="25" spans="1:25" ht="11.25">
      <c r="A25" s="1"/>
      <c r="B25" s="19"/>
      <c r="C25" s="19" t="s">
        <v>76</v>
      </c>
      <c r="D25" s="19"/>
      <c r="E25" s="75">
        <v>40000</v>
      </c>
      <c r="F25" s="75">
        <f t="shared" si="1"/>
        <v>48000</v>
      </c>
      <c r="G25" s="72">
        <f t="shared" si="11"/>
        <v>2880</v>
      </c>
      <c r="H25" s="14" t="s">
        <v>0</v>
      </c>
      <c r="I25" s="74">
        <f t="shared" si="0"/>
        <v>0</v>
      </c>
      <c r="J25" s="21">
        <f t="shared" si="12"/>
        <v>0</v>
      </c>
      <c r="K25" s="45">
        <f t="shared" si="6"/>
        <v>0</v>
      </c>
      <c r="L25" s="20">
        <f t="shared" si="7"/>
        <v>0</v>
      </c>
      <c r="M25" s="44">
        <f t="shared" si="8"/>
        <v>0</v>
      </c>
      <c r="N25" s="20">
        <f t="shared" si="9"/>
        <v>0</v>
      </c>
      <c r="O25" s="45">
        <f t="shared" si="10"/>
        <v>0</v>
      </c>
      <c r="P25" s="20">
        <f t="shared" si="2"/>
        <v>0</v>
      </c>
      <c r="Q25" s="45">
        <f t="shared" si="13"/>
        <v>0</v>
      </c>
      <c r="R25" s="20">
        <f t="shared" si="3"/>
        <v>0</v>
      </c>
      <c r="S25" s="45">
        <f t="shared" si="4"/>
        <v>0</v>
      </c>
      <c r="T25" s="33">
        <f t="shared" si="5"/>
        <v>0</v>
      </c>
      <c r="U25" s="1"/>
      <c r="V25" s="24"/>
      <c r="W25" s="1"/>
      <c r="X25" s="24"/>
      <c r="Y25" s="1"/>
    </row>
    <row r="26" spans="1:25" ht="11.25">
      <c r="A26" s="1"/>
      <c r="B26" s="18"/>
      <c r="C26" s="19" t="s">
        <v>75</v>
      </c>
      <c r="D26" s="19"/>
      <c r="E26" s="75">
        <v>40000</v>
      </c>
      <c r="F26" s="75">
        <f t="shared" si="1"/>
        <v>48000</v>
      </c>
      <c r="G26" s="72">
        <f t="shared" si="11"/>
        <v>2880</v>
      </c>
      <c r="H26" s="14" t="s">
        <v>0</v>
      </c>
      <c r="I26" s="74">
        <f t="shared" si="0"/>
        <v>0</v>
      </c>
      <c r="J26" s="21">
        <f t="shared" si="12"/>
        <v>0</v>
      </c>
      <c r="K26" s="45">
        <f t="shared" si="6"/>
        <v>0</v>
      </c>
      <c r="L26" s="20">
        <f t="shared" si="7"/>
        <v>0</v>
      </c>
      <c r="M26" s="44">
        <f t="shared" si="8"/>
        <v>0</v>
      </c>
      <c r="N26" s="20">
        <f t="shared" si="9"/>
        <v>0</v>
      </c>
      <c r="O26" s="45">
        <f t="shared" si="10"/>
        <v>0</v>
      </c>
      <c r="P26" s="20">
        <f t="shared" si="2"/>
        <v>0</v>
      </c>
      <c r="Q26" s="45">
        <f t="shared" si="13"/>
        <v>0</v>
      </c>
      <c r="R26" s="20">
        <f t="shared" si="3"/>
        <v>0</v>
      </c>
      <c r="S26" s="45">
        <f t="shared" si="4"/>
        <v>0</v>
      </c>
      <c r="T26" s="33">
        <f t="shared" si="5"/>
        <v>0</v>
      </c>
      <c r="U26" s="1"/>
      <c r="V26" s="24"/>
      <c r="W26" s="1"/>
      <c r="X26" s="24"/>
      <c r="Y26" s="1"/>
    </row>
    <row r="27" spans="1:25" ht="11.25">
      <c r="A27" s="1"/>
      <c r="B27" s="18" t="s">
        <v>53</v>
      </c>
      <c r="C27" s="19" t="s">
        <v>54</v>
      </c>
      <c r="D27" s="19"/>
      <c r="E27" s="75">
        <v>530000</v>
      </c>
      <c r="F27" s="75">
        <f t="shared" si="1"/>
        <v>636000</v>
      </c>
      <c r="G27" s="72">
        <f t="shared" si="11"/>
        <v>38160</v>
      </c>
      <c r="H27" s="14" t="s">
        <v>0</v>
      </c>
      <c r="I27" s="74">
        <f t="shared" si="0"/>
        <v>0</v>
      </c>
      <c r="J27" s="21">
        <f t="shared" si="12"/>
        <v>0</v>
      </c>
      <c r="K27" s="45">
        <f t="shared" si="6"/>
        <v>0</v>
      </c>
      <c r="L27" s="20">
        <f t="shared" si="7"/>
        <v>0</v>
      </c>
      <c r="M27" s="44">
        <f t="shared" si="8"/>
        <v>0</v>
      </c>
      <c r="N27" s="20">
        <f t="shared" si="9"/>
        <v>0</v>
      </c>
      <c r="O27" s="45">
        <f t="shared" si="10"/>
        <v>0</v>
      </c>
      <c r="P27" s="20">
        <f t="shared" si="2"/>
        <v>0</v>
      </c>
      <c r="Q27" s="45">
        <f t="shared" si="13"/>
        <v>0</v>
      </c>
      <c r="R27" s="20">
        <f t="shared" si="3"/>
        <v>0</v>
      </c>
      <c r="S27" s="45">
        <f t="shared" si="4"/>
        <v>0</v>
      </c>
      <c r="T27" s="33">
        <f t="shared" si="5"/>
        <v>0</v>
      </c>
      <c r="U27" s="1"/>
      <c r="V27" s="24"/>
      <c r="W27" s="1"/>
      <c r="X27" s="24"/>
      <c r="Y27" s="1"/>
    </row>
    <row r="28" spans="1:25" ht="11.25">
      <c r="A28" s="1"/>
      <c r="B28" s="39" t="s">
        <v>55</v>
      </c>
      <c r="C28" s="19" t="s">
        <v>56</v>
      </c>
      <c r="D28" s="19"/>
      <c r="E28" s="75">
        <v>530000</v>
      </c>
      <c r="F28" s="75">
        <f t="shared" si="1"/>
        <v>636000</v>
      </c>
      <c r="G28" s="72">
        <f t="shared" si="11"/>
        <v>38160</v>
      </c>
      <c r="H28" s="14" t="s">
        <v>0</v>
      </c>
      <c r="I28" s="74">
        <f t="shared" si="0"/>
        <v>0</v>
      </c>
      <c r="J28" s="21">
        <f t="shared" si="12"/>
        <v>0</v>
      </c>
      <c r="K28" s="45">
        <f t="shared" si="6"/>
        <v>0</v>
      </c>
      <c r="L28" s="20">
        <f t="shared" si="7"/>
        <v>0</v>
      </c>
      <c r="M28" s="44">
        <f t="shared" si="8"/>
        <v>0</v>
      </c>
      <c r="N28" s="20">
        <f t="shared" si="9"/>
        <v>0</v>
      </c>
      <c r="O28" s="45">
        <f t="shared" si="10"/>
        <v>0</v>
      </c>
      <c r="P28" s="20">
        <f t="shared" si="2"/>
        <v>0</v>
      </c>
      <c r="Q28" s="45">
        <f t="shared" si="13"/>
        <v>0</v>
      </c>
      <c r="R28" s="20">
        <f t="shared" si="3"/>
        <v>0</v>
      </c>
      <c r="S28" s="45">
        <f t="shared" si="4"/>
        <v>0</v>
      </c>
      <c r="T28" s="33">
        <f t="shared" si="5"/>
        <v>0</v>
      </c>
      <c r="U28" s="1"/>
      <c r="V28" s="24"/>
      <c r="W28" s="1"/>
      <c r="X28" s="24"/>
      <c r="Y28" s="1"/>
    </row>
    <row r="29" spans="1:25" ht="11.25">
      <c r="A29" s="1"/>
      <c r="B29" s="13" t="s">
        <v>10</v>
      </c>
      <c r="C29" s="10"/>
      <c r="D29" s="10"/>
      <c r="E29" s="74">
        <f>SUM(E6:E28)</f>
        <v>3045000</v>
      </c>
      <c r="F29" s="74">
        <f>SUM(F6:F28)</f>
        <v>3654000</v>
      </c>
      <c r="G29" s="71">
        <f>SUM(G5:G28)</f>
        <v>219246</v>
      </c>
      <c r="H29" s="10"/>
      <c r="I29" s="74">
        <f aca="true" t="shared" si="14" ref="I29:T29">SUM(I6:I28)</f>
        <v>1968000</v>
      </c>
      <c r="J29" s="22">
        <f t="shared" si="14"/>
        <v>118080</v>
      </c>
      <c r="K29" s="46">
        <f t="shared" si="14"/>
        <v>1731840</v>
      </c>
      <c r="L29" s="22">
        <f t="shared" si="14"/>
        <v>103910.39999999998</v>
      </c>
      <c r="M29" s="46">
        <f t="shared" si="14"/>
        <v>984000</v>
      </c>
      <c r="N29" s="22">
        <f t="shared" si="14"/>
        <v>59040</v>
      </c>
      <c r="O29" s="46">
        <f t="shared" si="14"/>
        <v>590400</v>
      </c>
      <c r="P29" s="22">
        <f t="shared" si="14"/>
        <v>35424</v>
      </c>
      <c r="Q29" s="46">
        <f t="shared" si="14"/>
        <v>295200</v>
      </c>
      <c r="R29" s="22">
        <f t="shared" si="14"/>
        <v>17712</v>
      </c>
      <c r="S29" s="46">
        <f t="shared" si="14"/>
        <v>236160</v>
      </c>
      <c r="T29" s="81">
        <f t="shared" si="14"/>
        <v>14169.6</v>
      </c>
      <c r="U29" s="1"/>
      <c r="V29" s="24"/>
      <c r="W29" s="1"/>
      <c r="X29" s="24"/>
      <c r="Y29" s="1"/>
    </row>
    <row r="30" spans="1:25" ht="11.25">
      <c r="A30" s="1"/>
      <c r="B30" s="86" t="s">
        <v>9</v>
      </c>
      <c r="C30" s="86"/>
      <c r="D30" s="15">
        <v>5</v>
      </c>
      <c r="E30" s="74">
        <f>E29-(E29*$D$30/100)</f>
        <v>2892750</v>
      </c>
      <c r="F30" s="74">
        <f>F29-(F29*$D$30/100)</f>
        <v>3471300</v>
      </c>
      <c r="G30" s="84">
        <f>G29-(G29*$D$30/100)</f>
        <v>208283.7</v>
      </c>
      <c r="H30" s="24"/>
      <c r="I30" s="74">
        <f>F30</f>
        <v>3471300</v>
      </c>
      <c r="J30" s="23">
        <f>G30</f>
        <v>208283.7</v>
      </c>
      <c r="K30" s="46">
        <f>$F$30*($K$4/100)</f>
        <v>3054744</v>
      </c>
      <c r="L30" s="23">
        <f>$G$30*($K$4/100)</f>
        <v>183289.65600000002</v>
      </c>
      <c r="M30" s="46">
        <f>$F$30*($M$4/100)</f>
        <v>1735650</v>
      </c>
      <c r="N30" s="23">
        <f>$G$30*($M$4/100)</f>
        <v>104141.85</v>
      </c>
      <c r="O30" s="46">
        <f>$F$30*($O$4/100)</f>
        <v>1041390</v>
      </c>
      <c r="P30" s="23">
        <f>$G$30*($O$4/100)</f>
        <v>62485.11</v>
      </c>
      <c r="Q30" s="46">
        <f>$F$30*($Q$4/100)</f>
        <v>520695</v>
      </c>
      <c r="R30" s="23">
        <f>$G$30*($Q$4/100)</f>
        <v>31242.555</v>
      </c>
      <c r="S30" s="46">
        <f>$F$30*($S$4/100)</f>
        <v>416556</v>
      </c>
      <c r="T30" s="23">
        <f>$G$30*($S$4/100)</f>
        <v>24994.044</v>
      </c>
      <c r="U30" s="1"/>
      <c r="V30" s="24"/>
      <c r="W30" s="1"/>
      <c r="X30" s="24"/>
      <c r="Y30" s="1"/>
    </row>
    <row r="31" spans="1:25" s="27" customFormat="1" ht="11.25">
      <c r="A31" s="25"/>
      <c r="B31" s="49" t="s">
        <v>71</v>
      </c>
      <c r="C31" s="50"/>
      <c r="D31" s="50"/>
      <c r="E31" s="75"/>
      <c r="F31" s="75">
        <f t="shared" si="1"/>
        <v>0</v>
      </c>
      <c r="G31" s="72"/>
      <c r="H31" s="50"/>
      <c r="I31" s="75"/>
      <c r="J31" s="24"/>
      <c r="K31" s="48"/>
      <c r="L31" s="50"/>
      <c r="M31" s="48"/>
      <c r="N31" s="50"/>
      <c r="O31" s="48"/>
      <c r="P31" s="50"/>
      <c r="Q31" s="48"/>
      <c r="R31" s="50"/>
      <c r="S31" s="48"/>
      <c r="T31" s="82"/>
      <c r="U31" s="25"/>
      <c r="V31" s="50"/>
      <c r="W31" s="25"/>
      <c r="X31" s="50"/>
      <c r="Y31" s="1"/>
    </row>
    <row r="32" spans="1:25" ht="11.25">
      <c r="A32" s="1"/>
      <c r="B32" s="18" t="s">
        <v>59</v>
      </c>
      <c r="C32" s="19"/>
      <c r="D32" s="19"/>
      <c r="E32" s="75">
        <v>550000</v>
      </c>
      <c r="F32" s="75">
        <f t="shared" si="1"/>
        <v>660000</v>
      </c>
      <c r="G32" s="72">
        <f aca="true" t="shared" si="15" ref="G32:G39">F32*$G$5/100</f>
        <v>39600</v>
      </c>
      <c r="H32" s="14" t="s">
        <v>0</v>
      </c>
      <c r="I32" s="74">
        <f aca="true" t="shared" si="16" ref="I32:I39">IF(H32="x",F32,0)</f>
        <v>0</v>
      </c>
      <c r="J32" s="21">
        <f aca="true" t="shared" si="17" ref="J32:J39">IF(H32="x",G32,0)</f>
        <v>0</v>
      </c>
      <c r="K32" s="45">
        <f aca="true" t="shared" si="18" ref="K32:L34">I32*$K$4/100</f>
        <v>0</v>
      </c>
      <c r="L32" s="20">
        <f t="shared" si="18"/>
        <v>0</v>
      </c>
      <c r="M32" s="45">
        <f aca="true" t="shared" si="19" ref="M32:N34">I32*$M$4/100</f>
        <v>0</v>
      </c>
      <c r="N32" s="20">
        <f t="shared" si="19"/>
        <v>0</v>
      </c>
      <c r="O32" s="45">
        <f aca="true" t="shared" si="20" ref="O32:P34">I32*$O$4/100</f>
        <v>0</v>
      </c>
      <c r="P32" s="20">
        <f t="shared" si="20"/>
        <v>0</v>
      </c>
      <c r="Q32" s="45">
        <f aca="true" t="shared" si="21" ref="Q32:R34">I32*$Q$4/100</f>
        <v>0</v>
      </c>
      <c r="R32" s="20">
        <f t="shared" si="21"/>
        <v>0</v>
      </c>
      <c r="S32" s="45">
        <f aca="true" t="shared" si="22" ref="S32:T34">I32*$S$4/100</f>
        <v>0</v>
      </c>
      <c r="T32" s="33">
        <f t="shared" si="22"/>
        <v>0</v>
      </c>
      <c r="U32" s="1"/>
      <c r="V32" s="24"/>
      <c r="W32" s="1"/>
      <c r="X32" s="24"/>
      <c r="Y32" s="1"/>
    </row>
    <row r="33" spans="1:25" ht="11.25">
      <c r="A33" s="1"/>
      <c r="B33" s="18" t="s">
        <v>58</v>
      </c>
      <c r="C33" s="19"/>
      <c r="D33" s="19"/>
      <c r="E33" s="75">
        <v>250000</v>
      </c>
      <c r="F33" s="75">
        <f t="shared" si="1"/>
        <v>300000</v>
      </c>
      <c r="G33" s="72">
        <f t="shared" si="15"/>
        <v>18000</v>
      </c>
      <c r="H33" s="14" t="s">
        <v>0</v>
      </c>
      <c r="I33" s="74">
        <f t="shared" si="16"/>
        <v>0</v>
      </c>
      <c r="J33" s="21">
        <f t="shared" si="17"/>
        <v>0</v>
      </c>
      <c r="K33" s="45">
        <f t="shared" si="18"/>
        <v>0</v>
      </c>
      <c r="L33" s="20">
        <f t="shared" si="18"/>
        <v>0</v>
      </c>
      <c r="M33" s="45">
        <f t="shared" si="19"/>
        <v>0</v>
      </c>
      <c r="N33" s="20">
        <f t="shared" si="19"/>
        <v>0</v>
      </c>
      <c r="O33" s="45">
        <f t="shared" si="20"/>
        <v>0</v>
      </c>
      <c r="P33" s="20">
        <f t="shared" si="20"/>
        <v>0</v>
      </c>
      <c r="Q33" s="45">
        <f t="shared" si="21"/>
        <v>0</v>
      </c>
      <c r="R33" s="20">
        <f t="shared" si="21"/>
        <v>0</v>
      </c>
      <c r="S33" s="45">
        <f t="shared" si="22"/>
        <v>0</v>
      </c>
      <c r="T33" s="33">
        <f t="shared" si="22"/>
        <v>0</v>
      </c>
      <c r="U33" s="1"/>
      <c r="V33" s="24"/>
      <c r="W33" s="1"/>
      <c r="X33" s="24"/>
      <c r="Y33" s="1"/>
    </row>
    <row r="34" spans="1:25" ht="11.25">
      <c r="A34" s="1"/>
      <c r="B34" s="18" t="s">
        <v>61</v>
      </c>
      <c r="C34" s="19"/>
      <c r="D34" s="19"/>
      <c r="E34" s="75">
        <v>400000</v>
      </c>
      <c r="F34" s="75">
        <f t="shared" si="1"/>
        <v>480000</v>
      </c>
      <c r="G34" s="72">
        <f t="shared" si="15"/>
        <v>28800</v>
      </c>
      <c r="H34" s="14" t="s">
        <v>0</v>
      </c>
      <c r="I34" s="74">
        <f t="shared" si="16"/>
        <v>0</v>
      </c>
      <c r="J34" s="21">
        <f t="shared" si="17"/>
        <v>0</v>
      </c>
      <c r="K34" s="45">
        <f t="shared" si="18"/>
        <v>0</v>
      </c>
      <c r="L34" s="20">
        <f t="shared" si="18"/>
        <v>0</v>
      </c>
      <c r="M34" s="45">
        <f t="shared" si="19"/>
        <v>0</v>
      </c>
      <c r="N34" s="20">
        <f t="shared" si="19"/>
        <v>0</v>
      </c>
      <c r="O34" s="45">
        <f t="shared" si="20"/>
        <v>0</v>
      </c>
      <c r="P34" s="20">
        <f t="shared" si="20"/>
        <v>0</v>
      </c>
      <c r="Q34" s="45">
        <f t="shared" si="21"/>
        <v>0</v>
      </c>
      <c r="R34" s="20">
        <f t="shared" si="21"/>
        <v>0</v>
      </c>
      <c r="S34" s="45">
        <f t="shared" si="22"/>
        <v>0</v>
      </c>
      <c r="T34" s="33">
        <f t="shared" si="22"/>
        <v>0</v>
      </c>
      <c r="U34" s="1"/>
      <c r="V34" s="24"/>
      <c r="W34" s="1"/>
      <c r="X34" s="24"/>
      <c r="Y34" s="1"/>
    </row>
    <row r="35" spans="1:25" ht="11.25">
      <c r="A35" s="1"/>
      <c r="B35" s="18" t="s">
        <v>67</v>
      </c>
      <c r="C35" s="19"/>
      <c r="D35" s="19"/>
      <c r="E35" s="75">
        <v>200000</v>
      </c>
      <c r="F35" s="75">
        <f t="shared" si="1"/>
        <v>240000</v>
      </c>
      <c r="G35" s="72">
        <f t="shared" si="15"/>
        <v>14400</v>
      </c>
      <c r="H35" s="14" t="s">
        <v>0</v>
      </c>
      <c r="I35" s="74">
        <f t="shared" si="16"/>
        <v>0</v>
      </c>
      <c r="J35" s="21">
        <f t="shared" si="17"/>
        <v>0</v>
      </c>
      <c r="K35" s="45">
        <f aca="true" t="shared" si="23" ref="K35:L39">I35*$K$4/100</f>
        <v>0</v>
      </c>
      <c r="L35" s="20">
        <f t="shared" si="23"/>
        <v>0</v>
      </c>
      <c r="M35" s="45">
        <f aca="true" t="shared" si="24" ref="M35:N39">I35*$M$4/100</f>
        <v>0</v>
      </c>
      <c r="N35" s="20">
        <f t="shared" si="24"/>
        <v>0</v>
      </c>
      <c r="O35" s="45">
        <f aca="true" t="shared" si="25" ref="O35:P39">I35*$O$4/100</f>
        <v>0</v>
      </c>
      <c r="P35" s="20">
        <f t="shared" si="25"/>
        <v>0</v>
      </c>
      <c r="Q35" s="45">
        <f aca="true" t="shared" si="26" ref="Q35:R39">I35*$Q$4/100</f>
        <v>0</v>
      </c>
      <c r="R35" s="20">
        <f t="shared" si="26"/>
        <v>0</v>
      </c>
      <c r="S35" s="45">
        <f aca="true" t="shared" si="27" ref="S35:T39">I35*$S$4/100</f>
        <v>0</v>
      </c>
      <c r="T35" s="33">
        <f t="shared" si="27"/>
        <v>0</v>
      </c>
      <c r="U35" s="1"/>
      <c r="V35" s="24"/>
      <c r="W35" s="1"/>
      <c r="X35" s="24"/>
      <c r="Y35" s="1"/>
    </row>
    <row r="36" spans="1:25" ht="11.25">
      <c r="A36" s="1"/>
      <c r="B36" s="18" t="s">
        <v>69</v>
      </c>
      <c r="C36" s="19"/>
      <c r="D36" s="19"/>
      <c r="E36" s="75">
        <v>300000</v>
      </c>
      <c r="F36" s="75">
        <f t="shared" si="1"/>
        <v>360000</v>
      </c>
      <c r="G36" s="72">
        <f t="shared" si="15"/>
        <v>21600</v>
      </c>
      <c r="H36" s="14" t="s">
        <v>0</v>
      </c>
      <c r="I36" s="74">
        <f t="shared" si="16"/>
        <v>0</v>
      </c>
      <c r="J36" s="21">
        <f t="shared" si="17"/>
        <v>0</v>
      </c>
      <c r="K36" s="45">
        <f t="shared" si="23"/>
        <v>0</v>
      </c>
      <c r="L36" s="20">
        <f t="shared" si="23"/>
        <v>0</v>
      </c>
      <c r="M36" s="45">
        <f t="shared" si="24"/>
        <v>0</v>
      </c>
      <c r="N36" s="20">
        <f t="shared" si="24"/>
        <v>0</v>
      </c>
      <c r="O36" s="45">
        <f t="shared" si="25"/>
        <v>0</v>
      </c>
      <c r="P36" s="20">
        <f t="shared" si="25"/>
        <v>0</v>
      </c>
      <c r="Q36" s="45">
        <f t="shared" si="26"/>
        <v>0</v>
      </c>
      <c r="R36" s="20">
        <f t="shared" si="26"/>
        <v>0</v>
      </c>
      <c r="S36" s="45">
        <f t="shared" si="27"/>
        <v>0</v>
      </c>
      <c r="T36" s="33">
        <f t="shared" si="27"/>
        <v>0</v>
      </c>
      <c r="U36" s="1"/>
      <c r="V36" s="24"/>
      <c r="W36" s="1"/>
      <c r="X36" s="24"/>
      <c r="Y36" s="1"/>
    </row>
    <row r="37" spans="1:25" ht="11.25">
      <c r="A37" s="1"/>
      <c r="B37" s="18" t="s">
        <v>73</v>
      </c>
      <c r="C37" s="19"/>
      <c r="D37" s="19"/>
      <c r="E37" s="75">
        <v>300000</v>
      </c>
      <c r="F37" s="75">
        <f t="shared" si="1"/>
        <v>360000</v>
      </c>
      <c r="G37" s="72">
        <f t="shared" si="15"/>
        <v>21600</v>
      </c>
      <c r="H37" s="14" t="s">
        <v>0</v>
      </c>
      <c r="I37" s="74">
        <f>IF(H37="x",F37,0)</f>
        <v>0</v>
      </c>
      <c r="J37" s="21">
        <f>IF(H37="x",G37,0)</f>
        <v>0</v>
      </c>
      <c r="K37" s="45">
        <f>I37*$K$4/100</f>
        <v>0</v>
      </c>
      <c r="L37" s="20">
        <f>J37*$K$4/100</f>
        <v>0</v>
      </c>
      <c r="M37" s="45">
        <f>I37*$M$4/100</f>
        <v>0</v>
      </c>
      <c r="N37" s="20">
        <f>J37*$M$4/100</f>
        <v>0</v>
      </c>
      <c r="O37" s="45">
        <f>I37*$O$4/100</f>
        <v>0</v>
      </c>
      <c r="P37" s="20">
        <f>J37*$O$4/100</f>
        <v>0</v>
      </c>
      <c r="Q37" s="45">
        <f>I37*$Q$4/100</f>
        <v>0</v>
      </c>
      <c r="R37" s="20">
        <f>J37*$Q$4/100</f>
        <v>0</v>
      </c>
      <c r="S37" s="45">
        <f>I37*$S$4/100</f>
        <v>0</v>
      </c>
      <c r="T37" s="33">
        <f>J37*$S$4/100</f>
        <v>0</v>
      </c>
      <c r="U37" s="1"/>
      <c r="V37" s="24"/>
      <c r="W37" s="1"/>
      <c r="X37" s="24"/>
      <c r="Y37" s="1"/>
    </row>
    <row r="38" spans="1:25" ht="11.25">
      <c r="A38" s="1"/>
      <c r="B38" s="18" t="s">
        <v>70</v>
      </c>
      <c r="C38" s="19"/>
      <c r="D38" s="19"/>
      <c r="E38" s="75">
        <v>150000</v>
      </c>
      <c r="F38" s="75">
        <f t="shared" si="1"/>
        <v>180000</v>
      </c>
      <c r="G38" s="72">
        <f t="shared" si="15"/>
        <v>10800</v>
      </c>
      <c r="H38" s="14" t="s">
        <v>0</v>
      </c>
      <c r="I38" s="74">
        <f t="shared" si="16"/>
        <v>0</v>
      </c>
      <c r="J38" s="21">
        <f t="shared" si="17"/>
        <v>0</v>
      </c>
      <c r="K38" s="45">
        <f t="shared" si="23"/>
        <v>0</v>
      </c>
      <c r="L38" s="20">
        <f t="shared" si="23"/>
        <v>0</v>
      </c>
      <c r="M38" s="45">
        <f t="shared" si="24"/>
        <v>0</v>
      </c>
      <c r="N38" s="20">
        <f t="shared" si="24"/>
        <v>0</v>
      </c>
      <c r="O38" s="45">
        <f t="shared" si="25"/>
        <v>0</v>
      </c>
      <c r="P38" s="20">
        <f t="shared" si="25"/>
        <v>0</v>
      </c>
      <c r="Q38" s="45">
        <f t="shared" si="26"/>
        <v>0</v>
      </c>
      <c r="R38" s="20">
        <f t="shared" si="26"/>
        <v>0</v>
      </c>
      <c r="S38" s="45">
        <f t="shared" si="27"/>
        <v>0</v>
      </c>
      <c r="T38" s="33">
        <f t="shared" si="27"/>
        <v>0</v>
      </c>
      <c r="U38" s="1"/>
      <c r="V38" s="24"/>
      <c r="W38" s="1"/>
      <c r="X38" s="24"/>
      <c r="Y38" s="1"/>
    </row>
    <row r="39" spans="1:25" ht="11.25">
      <c r="A39" s="1"/>
      <c r="B39" s="18" t="s">
        <v>68</v>
      </c>
      <c r="C39" s="19"/>
      <c r="D39" s="19"/>
      <c r="E39" s="75">
        <v>50000</v>
      </c>
      <c r="F39" s="75">
        <f t="shared" si="1"/>
        <v>60000</v>
      </c>
      <c r="G39" s="72">
        <f t="shared" si="15"/>
        <v>3600</v>
      </c>
      <c r="H39" s="14" t="s">
        <v>0</v>
      </c>
      <c r="I39" s="74">
        <f t="shared" si="16"/>
        <v>0</v>
      </c>
      <c r="J39" s="21">
        <f t="shared" si="17"/>
        <v>0</v>
      </c>
      <c r="K39" s="45">
        <f t="shared" si="23"/>
        <v>0</v>
      </c>
      <c r="L39" s="20">
        <f t="shared" si="23"/>
        <v>0</v>
      </c>
      <c r="M39" s="45">
        <f t="shared" si="24"/>
        <v>0</v>
      </c>
      <c r="N39" s="20">
        <f t="shared" si="24"/>
        <v>0</v>
      </c>
      <c r="O39" s="45">
        <f t="shared" si="25"/>
        <v>0</v>
      </c>
      <c r="P39" s="20">
        <f t="shared" si="25"/>
        <v>0</v>
      </c>
      <c r="Q39" s="45">
        <f t="shared" si="26"/>
        <v>0</v>
      </c>
      <c r="R39" s="20">
        <f t="shared" si="26"/>
        <v>0</v>
      </c>
      <c r="S39" s="45">
        <f t="shared" si="27"/>
        <v>0</v>
      </c>
      <c r="T39" s="33">
        <f t="shared" si="27"/>
        <v>0</v>
      </c>
      <c r="U39" s="1"/>
      <c r="V39" s="24"/>
      <c r="W39" s="1"/>
      <c r="X39" s="24"/>
      <c r="Y39" s="1"/>
    </row>
    <row r="40" spans="1:25" ht="11.25">
      <c r="A40" s="1"/>
      <c r="B40" s="13" t="s">
        <v>10</v>
      </c>
      <c r="C40" s="10"/>
      <c r="D40" s="10"/>
      <c r="E40" s="74">
        <f>SUM(E32:E39,E29)</f>
        <v>5245000</v>
      </c>
      <c r="F40" s="74">
        <f>SUM(F32:F39,F29)</f>
        <v>6294000</v>
      </c>
      <c r="G40" s="71">
        <f>SUM(G32:G39,G29)</f>
        <v>377646</v>
      </c>
      <c r="H40" s="13"/>
      <c r="I40" s="74">
        <f aca="true" t="shared" si="28" ref="I40:T40">SUM(I32:I39,I29)</f>
        <v>1968000</v>
      </c>
      <c r="J40" s="22">
        <f t="shared" si="28"/>
        <v>118080</v>
      </c>
      <c r="K40" s="46">
        <f t="shared" si="28"/>
        <v>1731840</v>
      </c>
      <c r="L40" s="22">
        <f t="shared" si="28"/>
        <v>103910.39999999998</v>
      </c>
      <c r="M40" s="46">
        <f t="shared" si="28"/>
        <v>984000</v>
      </c>
      <c r="N40" s="22">
        <f t="shared" si="28"/>
        <v>59040</v>
      </c>
      <c r="O40" s="46">
        <f t="shared" si="28"/>
        <v>590400</v>
      </c>
      <c r="P40" s="22">
        <f t="shared" si="28"/>
        <v>35424</v>
      </c>
      <c r="Q40" s="46">
        <f t="shared" si="28"/>
        <v>295200</v>
      </c>
      <c r="R40" s="22">
        <f t="shared" si="28"/>
        <v>17712</v>
      </c>
      <c r="S40" s="46">
        <f t="shared" si="28"/>
        <v>236160</v>
      </c>
      <c r="T40" s="81">
        <f t="shared" si="28"/>
        <v>14169.6</v>
      </c>
      <c r="U40" s="1"/>
      <c r="V40" s="24"/>
      <c r="W40" s="1"/>
      <c r="X40" s="24"/>
      <c r="Y40" s="1"/>
    </row>
    <row r="41" spans="1:25" ht="11.25">
      <c r="A41" s="1"/>
      <c r="B41" s="28" t="s">
        <v>72</v>
      </c>
      <c r="C41" s="28"/>
      <c r="D41" s="28"/>
      <c r="E41" s="61"/>
      <c r="F41" s="61"/>
      <c r="G41" s="61"/>
      <c r="H41" s="28"/>
      <c r="I41" s="61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1"/>
      <c r="V41" s="24"/>
      <c r="W41" s="1"/>
      <c r="X41" s="24"/>
      <c r="Y41" s="1"/>
    </row>
    <row r="42" spans="1:25" ht="11.25">
      <c r="A42" s="1"/>
      <c r="B42" s="79" t="s">
        <v>80</v>
      </c>
      <c r="C42" s="1"/>
      <c r="D42" s="1"/>
      <c r="E42" s="60"/>
      <c r="F42" s="60"/>
      <c r="G42" s="60"/>
      <c r="H42" s="1"/>
      <c r="I42" s="60"/>
      <c r="J42" s="1"/>
      <c r="K42" s="1"/>
      <c r="L42" s="1"/>
      <c r="M42" s="1"/>
      <c r="N42" s="1"/>
      <c r="O42" s="1"/>
      <c r="P42" s="1"/>
      <c r="Q42" s="2" t="s">
        <v>0</v>
      </c>
      <c r="R42" s="2" t="s">
        <v>6</v>
      </c>
      <c r="S42" s="2"/>
      <c r="T42" s="2" t="s">
        <v>42</v>
      </c>
      <c r="U42" s="1"/>
      <c r="V42" s="38" t="s">
        <v>49</v>
      </c>
      <c r="W42" s="1"/>
      <c r="X42" s="1"/>
      <c r="Y42" s="1"/>
    </row>
    <row r="43" spans="1:25" ht="11.25">
      <c r="A43" s="26"/>
      <c r="B43" s="32" t="s">
        <v>50</v>
      </c>
      <c r="C43" s="26"/>
      <c r="D43" s="26"/>
      <c r="E43" s="67"/>
      <c r="F43" s="67"/>
      <c r="G43" s="67"/>
      <c r="H43" s="26"/>
      <c r="I43" s="62">
        <f>F30</f>
        <v>3471300</v>
      </c>
      <c r="J43" s="34">
        <f>G30</f>
        <v>208283.7</v>
      </c>
      <c r="K43" s="45">
        <f>F30*$K$4/100</f>
        <v>3054744</v>
      </c>
      <c r="L43" s="34">
        <f>G30*$K$4/100</f>
        <v>183289.65600000002</v>
      </c>
      <c r="M43" s="45">
        <f>F30*$M$4/100</f>
        <v>1735650</v>
      </c>
      <c r="N43" s="34">
        <f>G30*$M$4/100</f>
        <v>104141.85</v>
      </c>
      <c r="O43" s="45">
        <f>F30*$O$4/100</f>
        <v>1041390</v>
      </c>
      <c r="P43" s="34">
        <f>G30*$O$4/100</f>
        <v>62485.11</v>
      </c>
      <c r="Q43" s="45">
        <f>F30*$Q$4/100</f>
        <v>520695</v>
      </c>
      <c r="R43" s="34">
        <f>G30*$Q$4/100</f>
        <v>31242.555</v>
      </c>
      <c r="S43" s="45">
        <f>F30*$S$4/100</f>
        <v>416556</v>
      </c>
      <c r="T43" s="34">
        <f>G30*$S$4/100</f>
        <v>24994.044000000005</v>
      </c>
      <c r="U43" s="26"/>
      <c r="V43" s="26"/>
      <c r="W43" s="26"/>
      <c r="X43" s="26"/>
      <c r="Y43" s="1"/>
    </row>
    <row r="44" spans="1:25" ht="11.25">
      <c r="A44" s="26"/>
      <c r="B44" s="57" t="s">
        <v>46</v>
      </c>
      <c r="C44" s="57" t="s">
        <v>45</v>
      </c>
      <c r="D44" s="58"/>
      <c r="E44" s="68"/>
      <c r="F44" s="68"/>
      <c r="G44" s="68"/>
      <c r="H44" s="58"/>
      <c r="I44" s="62"/>
      <c r="J44" s="20"/>
      <c r="K44" s="45"/>
      <c r="L44" s="20"/>
      <c r="M44" s="45"/>
      <c r="N44" s="20"/>
      <c r="O44" s="45"/>
      <c r="P44" s="20"/>
      <c r="Q44" s="45"/>
      <c r="R44" s="20"/>
      <c r="S44" s="45"/>
      <c r="T44" s="20"/>
      <c r="U44" s="26"/>
      <c r="V44" s="59" t="s">
        <v>48</v>
      </c>
      <c r="W44" s="26"/>
      <c r="X44" s="59" t="s">
        <v>51</v>
      </c>
      <c r="Y44" s="1"/>
    </row>
    <row r="45" spans="1:25" ht="11.25">
      <c r="A45" s="26"/>
      <c r="B45" s="51">
        <v>1</v>
      </c>
      <c r="C45" s="51">
        <v>0</v>
      </c>
      <c r="D45" s="51" t="s">
        <v>3</v>
      </c>
      <c r="F45" s="70" t="s">
        <v>0</v>
      </c>
      <c r="G45" s="69" t="s">
        <v>0</v>
      </c>
      <c r="H45" s="51"/>
      <c r="I45" s="62">
        <f aca="true" t="shared" si="29" ref="I45:T54">(I$43*(100-$C45)/100)*$B45</f>
        <v>3471300</v>
      </c>
      <c r="J45" s="33">
        <f t="shared" si="29"/>
        <v>208283.7</v>
      </c>
      <c r="K45" s="45">
        <f t="shared" si="29"/>
        <v>3054744</v>
      </c>
      <c r="L45" s="33">
        <f t="shared" si="29"/>
        <v>183289.65600000002</v>
      </c>
      <c r="M45" s="47">
        <f t="shared" si="29"/>
        <v>1735650</v>
      </c>
      <c r="N45" s="33">
        <f t="shared" si="29"/>
        <v>104141.85</v>
      </c>
      <c r="O45" s="45">
        <f t="shared" si="29"/>
        <v>1041390</v>
      </c>
      <c r="P45" s="33">
        <f t="shared" si="29"/>
        <v>62485.11</v>
      </c>
      <c r="Q45" s="47">
        <f t="shared" si="29"/>
        <v>520695</v>
      </c>
      <c r="R45" s="33">
        <f t="shared" si="29"/>
        <v>31242.555</v>
      </c>
      <c r="S45" s="45">
        <f t="shared" si="29"/>
        <v>416556</v>
      </c>
      <c r="T45" s="33">
        <f t="shared" si="29"/>
        <v>24994.044000000005</v>
      </c>
      <c r="U45" s="26"/>
      <c r="V45" s="52">
        <f>T45/B45</f>
        <v>24994.044000000005</v>
      </c>
      <c r="W45" s="26"/>
      <c r="X45" s="51">
        <v>50000</v>
      </c>
      <c r="Y45" s="1"/>
    </row>
    <row r="46" spans="1:25" ht="11.25">
      <c r="A46" s="26"/>
      <c r="B46" s="51">
        <v>3</v>
      </c>
      <c r="C46" s="51">
        <v>65</v>
      </c>
      <c r="D46" s="51" t="s">
        <v>3</v>
      </c>
      <c r="F46" s="70" t="s">
        <v>0</v>
      </c>
      <c r="G46" s="69" t="s">
        <v>0</v>
      </c>
      <c r="H46" s="51"/>
      <c r="I46" s="62">
        <f t="shared" si="29"/>
        <v>3644865</v>
      </c>
      <c r="J46" s="33">
        <f t="shared" si="29"/>
        <v>218697.885</v>
      </c>
      <c r="K46" s="45">
        <f t="shared" si="29"/>
        <v>3207481.1999999997</v>
      </c>
      <c r="L46" s="33">
        <f t="shared" si="29"/>
        <v>192454.13880000002</v>
      </c>
      <c r="M46" s="47">
        <f t="shared" si="29"/>
        <v>1822432.5</v>
      </c>
      <c r="N46" s="33">
        <f t="shared" si="29"/>
        <v>109348.9425</v>
      </c>
      <c r="O46" s="45">
        <f t="shared" si="29"/>
        <v>1093459.5</v>
      </c>
      <c r="P46" s="33">
        <f t="shared" si="29"/>
        <v>65609.36550000001</v>
      </c>
      <c r="Q46" s="47">
        <f t="shared" si="29"/>
        <v>546729.75</v>
      </c>
      <c r="R46" s="33">
        <f t="shared" si="29"/>
        <v>32804.68275000001</v>
      </c>
      <c r="S46" s="45">
        <f t="shared" si="29"/>
        <v>437383.80000000005</v>
      </c>
      <c r="T46" s="33">
        <f t="shared" si="29"/>
        <v>26243.746200000005</v>
      </c>
      <c r="U46" s="26"/>
      <c r="V46" s="52">
        <f aca="true" t="shared" si="30" ref="V46:V54">T46/B46</f>
        <v>8747.915400000002</v>
      </c>
      <c r="W46" s="26"/>
      <c r="X46" s="51">
        <f>B46*$X$45*((100-C46)/100)</f>
        <v>52500</v>
      </c>
      <c r="Y46" s="1"/>
    </row>
    <row r="47" spans="1:25" ht="11.25">
      <c r="A47" s="26"/>
      <c r="B47" s="51">
        <v>5</v>
      </c>
      <c r="C47" s="51">
        <v>70</v>
      </c>
      <c r="D47" s="51" t="s">
        <v>3</v>
      </c>
      <c r="F47" s="70" t="s">
        <v>0</v>
      </c>
      <c r="G47" s="69" t="s">
        <v>0</v>
      </c>
      <c r="H47" s="51"/>
      <c r="I47" s="62">
        <f t="shared" si="29"/>
        <v>5206950</v>
      </c>
      <c r="J47" s="33">
        <f t="shared" si="29"/>
        <v>312425.55</v>
      </c>
      <c r="K47" s="45">
        <f t="shared" si="29"/>
        <v>4582116</v>
      </c>
      <c r="L47" s="33">
        <f t="shared" si="29"/>
        <v>274934.48400000005</v>
      </c>
      <c r="M47" s="47">
        <f t="shared" si="29"/>
        <v>2603475</v>
      </c>
      <c r="N47" s="33">
        <f t="shared" si="29"/>
        <v>156212.775</v>
      </c>
      <c r="O47" s="45">
        <f t="shared" si="29"/>
        <v>1562085</v>
      </c>
      <c r="P47" s="33">
        <f t="shared" si="29"/>
        <v>93727.665</v>
      </c>
      <c r="Q47" s="47">
        <f t="shared" si="29"/>
        <v>781042.5</v>
      </c>
      <c r="R47" s="33">
        <f t="shared" si="29"/>
        <v>46863.8325</v>
      </c>
      <c r="S47" s="45">
        <f t="shared" si="29"/>
        <v>624834</v>
      </c>
      <c r="T47" s="33">
        <f t="shared" si="29"/>
        <v>37491.066000000006</v>
      </c>
      <c r="U47" s="26"/>
      <c r="V47" s="52">
        <f t="shared" si="30"/>
        <v>7498.213200000001</v>
      </c>
      <c r="W47" s="26"/>
      <c r="X47" s="51">
        <f aca="true" t="shared" si="31" ref="X47:X54">B47*$X$45*((100-C47)/100)</f>
        <v>75000</v>
      </c>
      <c r="Y47" s="1"/>
    </row>
    <row r="48" spans="1:25" ht="11.25">
      <c r="A48" s="26"/>
      <c r="B48" s="51">
        <v>10</v>
      </c>
      <c r="C48" s="51">
        <v>80</v>
      </c>
      <c r="D48" s="51" t="s">
        <v>3</v>
      </c>
      <c r="F48" s="70" t="s">
        <v>0</v>
      </c>
      <c r="G48" s="69" t="s">
        <v>0</v>
      </c>
      <c r="H48" s="51"/>
      <c r="I48" s="62">
        <f t="shared" si="29"/>
        <v>6942600</v>
      </c>
      <c r="J48" s="33">
        <f t="shared" si="29"/>
        <v>416567.39999999997</v>
      </c>
      <c r="K48" s="45">
        <f t="shared" si="29"/>
        <v>6109488</v>
      </c>
      <c r="L48" s="33">
        <f t="shared" si="29"/>
        <v>366579.312</v>
      </c>
      <c r="M48" s="47">
        <f t="shared" si="29"/>
        <v>3471300</v>
      </c>
      <c r="N48" s="33">
        <f t="shared" si="29"/>
        <v>208283.69999999998</v>
      </c>
      <c r="O48" s="45">
        <f t="shared" si="29"/>
        <v>2082780</v>
      </c>
      <c r="P48" s="33">
        <f t="shared" si="29"/>
        <v>124970.21999999999</v>
      </c>
      <c r="Q48" s="47">
        <f t="shared" si="29"/>
        <v>1041390</v>
      </c>
      <c r="R48" s="33">
        <f t="shared" si="29"/>
        <v>62485.10999999999</v>
      </c>
      <c r="S48" s="45">
        <f t="shared" si="29"/>
        <v>833112</v>
      </c>
      <c r="T48" s="33">
        <f t="shared" si="29"/>
        <v>49988.08800000002</v>
      </c>
      <c r="U48" s="26"/>
      <c r="V48" s="52">
        <f t="shared" si="30"/>
        <v>4998.808800000002</v>
      </c>
      <c r="W48" s="26"/>
      <c r="X48" s="51">
        <f t="shared" si="31"/>
        <v>100000</v>
      </c>
      <c r="Y48" s="1"/>
    </row>
    <row r="49" spans="1:25" ht="11.25">
      <c r="A49" s="26"/>
      <c r="B49" s="51">
        <v>20</v>
      </c>
      <c r="C49" s="51">
        <v>85</v>
      </c>
      <c r="D49" s="51" t="s">
        <v>3</v>
      </c>
      <c r="F49" s="70" t="s">
        <v>0</v>
      </c>
      <c r="G49" s="69" t="s">
        <v>0</v>
      </c>
      <c r="H49" s="51"/>
      <c r="I49" s="62">
        <f t="shared" si="29"/>
        <v>10413900</v>
      </c>
      <c r="J49" s="33">
        <f t="shared" si="29"/>
        <v>624851.1</v>
      </c>
      <c r="K49" s="45">
        <f t="shared" si="29"/>
        <v>9164232</v>
      </c>
      <c r="L49" s="33">
        <f t="shared" si="29"/>
        <v>549868.9680000001</v>
      </c>
      <c r="M49" s="47">
        <f t="shared" si="29"/>
        <v>5206950</v>
      </c>
      <c r="N49" s="33">
        <f t="shared" si="29"/>
        <v>312425.55</v>
      </c>
      <c r="O49" s="45">
        <f t="shared" si="29"/>
        <v>3124170</v>
      </c>
      <c r="P49" s="33">
        <f t="shared" si="29"/>
        <v>187455.33</v>
      </c>
      <c r="Q49" s="47">
        <f t="shared" si="29"/>
        <v>1562085</v>
      </c>
      <c r="R49" s="33">
        <f t="shared" si="29"/>
        <v>93727.665</v>
      </c>
      <c r="S49" s="45">
        <f t="shared" si="29"/>
        <v>1249668</v>
      </c>
      <c r="T49" s="33">
        <f t="shared" si="29"/>
        <v>74982.13200000001</v>
      </c>
      <c r="U49" s="26"/>
      <c r="V49" s="52">
        <f t="shared" si="30"/>
        <v>3749.1066000000005</v>
      </c>
      <c r="W49" s="26"/>
      <c r="X49" s="51">
        <f t="shared" si="31"/>
        <v>150000</v>
      </c>
      <c r="Y49" s="1"/>
    </row>
    <row r="50" spans="1:25" ht="11.25">
      <c r="A50" s="26"/>
      <c r="B50" s="51">
        <v>25</v>
      </c>
      <c r="C50" s="51">
        <v>85</v>
      </c>
      <c r="D50" s="51" t="s">
        <v>3</v>
      </c>
      <c r="F50" s="70" t="s">
        <v>0</v>
      </c>
      <c r="G50" s="69" t="s">
        <v>0</v>
      </c>
      <c r="H50" s="51"/>
      <c r="I50" s="62">
        <f t="shared" si="29"/>
        <v>13017375</v>
      </c>
      <c r="J50" s="33">
        <f t="shared" si="29"/>
        <v>781063.875</v>
      </c>
      <c r="K50" s="45">
        <f t="shared" si="29"/>
        <v>11455290</v>
      </c>
      <c r="L50" s="33">
        <f t="shared" si="29"/>
        <v>687336.2100000001</v>
      </c>
      <c r="M50" s="47">
        <f t="shared" si="29"/>
        <v>6508687.5</v>
      </c>
      <c r="N50" s="33">
        <f t="shared" si="29"/>
        <v>390531.9375</v>
      </c>
      <c r="O50" s="45">
        <f t="shared" si="29"/>
        <v>3905212.5</v>
      </c>
      <c r="P50" s="33">
        <f t="shared" si="29"/>
        <v>234319.1625</v>
      </c>
      <c r="Q50" s="47">
        <f t="shared" si="29"/>
        <v>1952606.25</v>
      </c>
      <c r="R50" s="33">
        <f t="shared" si="29"/>
        <v>117159.58125</v>
      </c>
      <c r="S50" s="45">
        <f t="shared" si="29"/>
        <v>1562085</v>
      </c>
      <c r="T50" s="33">
        <f t="shared" si="29"/>
        <v>93727.66500000002</v>
      </c>
      <c r="U50" s="26"/>
      <c r="V50" s="52">
        <f t="shared" si="30"/>
        <v>3749.106600000001</v>
      </c>
      <c r="W50" s="26"/>
      <c r="X50" s="51">
        <f t="shared" si="31"/>
        <v>187500</v>
      </c>
      <c r="Y50" s="1"/>
    </row>
    <row r="51" spans="1:25" ht="11.25">
      <c r="A51" s="26"/>
      <c r="B51" s="51">
        <v>30</v>
      </c>
      <c r="C51" s="51">
        <v>85</v>
      </c>
      <c r="D51" s="51" t="s">
        <v>3</v>
      </c>
      <c r="F51" s="70" t="s">
        <v>0</v>
      </c>
      <c r="G51" s="69" t="s">
        <v>0</v>
      </c>
      <c r="H51" s="51"/>
      <c r="I51" s="62">
        <f t="shared" si="29"/>
        <v>15620850</v>
      </c>
      <c r="J51" s="33">
        <f t="shared" si="29"/>
        <v>937276.65</v>
      </c>
      <c r="K51" s="45">
        <f t="shared" si="29"/>
        <v>13746348</v>
      </c>
      <c r="L51" s="33">
        <f t="shared" si="29"/>
        <v>824803.4520000002</v>
      </c>
      <c r="M51" s="47">
        <f t="shared" si="29"/>
        <v>7810425</v>
      </c>
      <c r="N51" s="33">
        <f t="shared" si="29"/>
        <v>468638.325</v>
      </c>
      <c r="O51" s="45">
        <f t="shared" si="29"/>
        <v>4686255</v>
      </c>
      <c r="P51" s="33">
        <f t="shared" si="29"/>
        <v>281182.995</v>
      </c>
      <c r="Q51" s="47">
        <f t="shared" si="29"/>
        <v>2343127.5</v>
      </c>
      <c r="R51" s="33">
        <f t="shared" si="29"/>
        <v>140591.4975</v>
      </c>
      <c r="S51" s="45">
        <f t="shared" si="29"/>
        <v>1874502</v>
      </c>
      <c r="T51" s="33">
        <f t="shared" si="29"/>
        <v>112473.19800000003</v>
      </c>
      <c r="U51" s="26"/>
      <c r="V51" s="52">
        <f t="shared" si="30"/>
        <v>3749.106600000001</v>
      </c>
      <c r="W51" s="26"/>
      <c r="X51" s="51">
        <f t="shared" si="31"/>
        <v>225000</v>
      </c>
      <c r="Y51" s="1"/>
    </row>
    <row r="52" spans="1:25" ht="11.25">
      <c r="A52" s="26"/>
      <c r="B52" s="51">
        <v>50</v>
      </c>
      <c r="C52" s="51">
        <v>88</v>
      </c>
      <c r="D52" s="51" t="s">
        <v>3</v>
      </c>
      <c r="F52" s="70" t="s">
        <v>0</v>
      </c>
      <c r="G52" s="69" t="s">
        <v>0</v>
      </c>
      <c r="H52" s="51"/>
      <c r="I52" s="62">
        <f t="shared" si="29"/>
        <v>20827800</v>
      </c>
      <c r="J52" s="33">
        <f t="shared" si="29"/>
        <v>1249702.2000000002</v>
      </c>
      <c r="K52" s="45">
        <f t="shared" si="29"/>
        <v>18328464</v>
      </c>
      <c r="L52" s="33">
        <f t="shared" si="29"/>
        <v>1099737.9360000002</v>
      </c>
      <c r="M52" s="47">
        <f t="shared" si="29"/>
        <v>10413900</v>
      </c>
      <c r="N52" s="33">
        <f t="shared" si="29"/>
        <v>624851.1000000001</v>
      </c>
      <c r="O52" s="45">
        <f t="shared" si="29"/>
        <v>6248340</v>
      </c>
      <c r="P52" s="33">
        <f t="shared" si="29"/>
        <v>374910.66000000003</v>
      </c>
      <c r="Q52" s="47">
        <f t="shared" si="29"/>
        <v>3124170</v>
      </c>
      <c r="R52" s="33">
        <f t="shared" si="29"/>
        <v>187455.33000000002</v>
      </c>
      <c r="S52" s="45">
        <f t="shared" si="29"/>
        <v>2499336</v>
      </c>
      <c r="T52" s="33">
        <f t="shared" si="29"/>
        <v>149964.26400000002</v>
      </c>
      <c r="U52" s="26"/>
      <c r="V52" s="52">
        <f t="shared" si="30"/>
        <v>2999.2852800000005</v>
      </c>
      <c r="W52" s="26"/>
      <c r="X52" s="51">
        <f t="shared" si="31"/>
        <v>300000</v>
      </c>
      <c r="Y52" s="1"/>
    </row>
    <row r="53" spans="1:25" ht="11.25">
      <c r="A53" s="26"/>
      <c r="B53" s="51">
        <v>75</v>
      </c>
      <c r="C53" s="51">
        <v>89</v>
      </c>
      <c r="D53" s="51" t="s">
        <v>3</v>
      </c>
      <c r="F53" s="70" t="s">
        <v>0</v>
      </c>
      <c r="G53" s="69" t="s">
        <v>0</v>
      </c>
      <c r="H53" s="51"/>
      <c r="I53" s="62">
        <f t="shared" si="29"/>
        <v>28638225</v>
      </c>
      <c r="J53" s="33">
        <f t="shared" si="29"/>
        <v>1718340.5250000001</v>
      </c>
      <c r="K53" s="45">
        <f t="shared" si="29"/>
        <v>25201638.000000004</v>
      </c>
      <c r="L53" s="33">
        <f t="shared" si="29"/>
        <v>1512139.6620000002</v>
      </c>
      <c r="M53" s="47">
        <f t="shared" si="29"/>
        <v>14319112.5</v>
      </c>
      <c r="N53" s="33">
        <f t="shared" si="29"/>
        <v>859170.2625000001</v>
      </c>
      <c r="O53" s="45">
        <f t="shared" si="29"/>
        <v>8591467.5</v>
      </c>
      <c r="P53" s="33">
        <f t="shared" si="29"/>
        <v>515502.1575</v>
      </c>
      <c r="Q53" s="47">
        <f t="shared" si="29"/>
        <v>4295733.75</v>
      </c>
      <c r="R53" s="33">
        <f t="shared" si="29"/>
        <v>257751.07875</v>
      </c>
      <c r="S53" s="45">
        <f t="shared" si="29"/>
        <v>3436587.0000000005</v>
      </c>
      <c r="T53" s="33">
        <f t="shared" si="29"/>
        <v>206200.86300000004</v>
      </c>
      <c r="U53" s="26"/>
      <c r="V53" s="52">
        <f t="shared" si="30"/>
        <v>2749.3448400000007</v>
      </c>
      <c r="W53" s="26"/>
      <c r="X53" s="51">
        <f t="shared" si="31"/>
        <v>412500</v>
      </c>
      <c r="Y53" s="1"/>
    </row>
    <row r="54" spans="1:25" ht="11.25">
      <c r="A54" s="26"/>
      <c r="B54" s="51">
        <v>100</v>
      </c>
      <c r="C54" s="51">
        <v>90</v>
      </c>
      <c r="D54" s="51" t="s">
        <v>3</v>
      </c>
      <c r="F54" s="70" t="s">
        <v>0</v>
      </c>
      <c r="G54" s="69" t="s">
        <v>0</v>
      </c>
      <c r="H54" s="51"/>
      <c r="I54" s="62">
        <f t="shared" si="29"/>
        <v>34713000</v>
      </c>
      <c r="J54" s="33">
        <f t="shared" si="29"/>
        <v>2082837</v>
      </c>
      <c r="K54" s="45">
        <f t="shared" si="29"/>
        <v>30547440.000000004</v>
      </c>
      <c r="L54" s="33">
        <f t="shared" si="29"/>
        <v>1832896.56</v>
      </c>
      <c r="M54" s="47">
        <f t="shared" si="29"/>
        <v>17356500</v>
      </c>
      <c r="N54" s="33">
        <f t="shared" si="29"/>
        <v>1041418.5</v>
      </c>
      <c r="O54" s="45">
        <f t="shared" si="29"/>
        <v>10413900</v>
      </c>
      <c r="P54" s="33">
        <f t="shared" si="29"/>
        <v>624851.1</v>
      </c>
      <c r="Q54" s="47">
        <f t="shared" si="29"/>
        <v>5206950</v>
      </c>
      <c r="R54" s="33">
        <f t="shared" si="29"/>
        <v>312425.55</v>
      </c>
      <c r="S54" s="45">
        <f t="shared" si="29"/>
        <v>4165560</v>
      </c>
      <c r="T54" s="33">
        <f t="shared" si="29"/>
        <v>249940.4400000001</v>
      </c>
      <c r="U54" s="26"/>
      <c r="V54" s="52">
        <f t="shared" si="30"/>
        <v>2499.404400000001</v>
      </c>
      <c r="W54" s="26"/>
      <c r="X54" s="51">
        <f t="shared" si="31"/>
        <v>500000</v>
      </c>
      <c r="Y54" s="1"/>
    </row>
    <row r="55" spans="1:25" ht="11.25">
      <c r="A55" s="32"/>
      <c r="B55" s="35" t="s">
        <v>47</v>
      </c>
      <c r="C55" s="32"/>
      <c r="D55" s="32"/>
      <c r="E55" s="63"/>
      <c r="F55" s="63"/>
      <c r="G55" s="63"/>
      <c r="H55" s="32"/>
      <c r="I55" s="63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26"/>
      <c r="V55" s="26"/>
      <c r="W55" s="26"/>
      <c r="X55" s="26"/>
      <c r="Y55" s="1"/>
    </row>
    <row r="56" spans="1:25" ht="11.25">
      <c r="A56" s="36"/>
      <c r="B56" s="36" t="s">
        <v>52</v>
      </c>
      <c r="C56" s="36"/>
      <c r="D56" s="36"/>
      <c r="E56" s="64"/>
      <c r="F56" s="64"/>
      <c r="G56" s="64"/>
      <c r="H56" s="36"/>
      <c r="I56" s="64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7"/>
      <c r="W56" s="37"/>
      <c r="X56" s="37"/>
      <c r="Y56" s="37"/>
    </row>
    <row r="57" spans="1:21" ht="11.25">
      <c r="A57" s="29"/>
      <c r="B57" s="29"/>
      <c r="C57" s="29"/>
      <c r="D57" s="29"/>
      <c r="F57" s="65"/>
      <c r="G57" s="65"/>
      <c r="H57" s="29"/>
      <c r="I57" s="65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1.25">
      <c r="A58" s="29"/>
      <c r="B58" s="29"/>
      <c r="C58" s="29"/>
      <c r="D58" s="29"/>
      <c r="F58" s="65"/>
      <c r="G58" s="65"/>
      <c r="H58" s="29"/>
      <c r="I58" s="65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</sheetData>
  <sheetProtection/>
  <mergeCells count="4">
    <mergeCell ref="B30:C30"/>
    <mergeCell ref="F2:G2"/>
    <mergeCell ref="I2:J2"/>
    <mergeCell ref="K2:R2"/>
  </mergeCells>
  <conditionalFormatting sqref="H6:H28 H32:H39">
    <cfRule type="cellIs" priority="1" dxfId="0" operator="equal" stopIfTrue="1">
      <formula>"x"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R-TREND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Nyers Béla</dc:creator>
  <cp:keywords/>
  <dc:description/>
  <cp:lastModifiedBy>R-Trend Kft</cp:lastModifiedBy>
  <dcterms:created xsi:type="dcterms:W3CDTF">2009-05-14T08:31:03Z</dcterms:created>
  <dcterms:modified xsi:type="dcterms:W3CDTF">2023-01-19T10:51:02Z</dcterms:modified>
  <cp:category/>
  <cp:version/>
  <cp:contentType/>
  <cp:contentStatus/>
</cp:coreProperties>
</file>